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sulland\Downloads\"/>
    </mc:Choice>
  </mc:AlternateContent>
  <xr:revisionPtr revIDLastSave="0" documentId="8_{33AA68C0-5B1D-4A68-B089-EAA4ED4C847E}" xr6:coauthVersionLast="47" xr6:coauthVersionMax="47" xr10:uidLastSave="{00000000-0000-0000-0000-000000000000}"/>
  <bookViews>
    <workbookView xWindow="-28920" yWindow="3825" windowWidth="29040" windowHeight="16440" activeTab="1" xr2:uid="{D589F34D-79E5-4758-9B08-A78B58F8F6B8}"/>
  </bookViews>
  <sheets>
    <sheet name="Instructions Tab" sheetId="5" r:id="rId1"/>
    <sheet name="Budget Tool" sheetId="1" r:id="rId2"/>
    <sheet name="Annual Unit Calculator"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2" i="1"/>
  <c r="C18" i="4"/>
  <c r="E80" i="1"/>
  <c r="E78" i="1"/>
  <c r="E79" i="1"/>
  <c r="D26" i="4"/>
  <c r="B22" i="4"/>
  <c r="B18" i="4"/>
  <c r="D3" i="4"/>
  <c r="F3" i="4" s="1"/>
  <c r="E4" i="1"/>
  <c r="E39" i="1"/>
  <c r="E38" i="1"/>
  <c r="F9" i="1"/>
  <c r="E33" i="1"/>
  <c r="E90" i="1"/>
  <c r="E84" i="1"/>
  <c r="E89" i="1"/>
  <c r="E99" i="1"/>
  <c r="E81" i="1"/>
  <c r="E23" i="1"/>
  <c r="E35" i="1"/>
  <c r="E34" i="1"/>
  <c r="E31" i="1"/>
  <c r="E29" i="1"/>
  <c r="E27" i="1"/>
  <c r="E25" i="1"/>
  <c r="E88" i="1"/>
  <c r="E86" i="1"/>
  <c r="E32" i="1"/>
  <c r="E30" i="1"/>
  <c r="E28" i="1"/>
  <c r="E26" i="1"/>
  <c r="E24" i="1"/>
  <c r="E22" i="1"/>
  <c r="E87" i="1"/>
  <c r="E85" i="1"/>
  <c r="E21" i="1"/>
  <c r="E20" i="1"/>
  <c r="E100" i="1"/>
  <c r="E98" i="1"/>
  <c r="E61" i="1"/>
  <c r="E11" i="1"/>
  <c r="E16" i="1"/>
  <c r="B10" i="4"/>
  <c r="D10" i="4" s="1"/>
  <c r="H6" i="4"/>
  <c r="E95" i="1"/>
  <c r="E94" i="1"/>
  <c r="E93" i="1"/>
  <c r="E92" i="1"/>
  <c r="B6" i="4"/>
  <c r="C6" i="4" s="1"/>
  <c r="B14" i="4"/>
  <c r="E26" i="4" l="1"/>
  <c r="D14" i="4"/>
  <c r="E3" i="4"/>
  <c r="C14" i="4"/>
  <c r="E10" i="4"/>
  <c r="F10" i="4"/>
  <c r="D6" i="4"/>
  <c r="E97" i="1"/>
  <c r="E96" i="1"/>
  <c r="E91" i="1"/>
  <c r="E77" i="1"/>
  <c r="E76" i="1"/>
  <c r="E75" i="1"/>
  <c r="E74" i="1"/>
  <c r="E73" i="1"/>
  <c r="E72" i="1"/>
  <c r="E71" i="1"/>
  <c r="E70" i="1"/>
  <c r="E69" i="1"/>
  <c r="E68" i="1"/>
  <c r="E67" i="1"/>
  <c r="E66" i="1"/>
  <c r="E65" i="1"/>
  <c r="E64" i="1"/>
  <c r="E63" i="1"/>
  <c r="E62" i="1"/>
  <c r="E60" i="1"/>
  <c r="E59" i="1"/>
  <c r="E58" i="1"/>
  <c r="E57" i="1"/>
  <c r="E56" i="1"/>
  <c r="E55" i="1"/>
  <c r="E54" i="1"/>
  <c r="E53" i="1"/>
  <c r="E52" i="1"/>
  <c r="E51" i="1"/>
  <c r="E50" i="1"/>
  <c r="E45" i="1"/>
  <c r="E44" i="1"/>
  <c r="E43" i="1"/>
  <c r="E42" i="1"/>
  <c r="E41" i="1"/>
  <c r="E40" i="1"/>
  <c r="E37" i="1"/>
  <c r="E36" i="1"/>
  <c r="E19" i="1"/>
  <c r="E18" i="1"/>
  <c r="E49" i="1"/>
  <c r="E48" i="1"/>
  <c r="E47" i="1"/>
  <c r="E46" i="1"/>
  <c r="E17" i="1"/>
  <c r="E15" i="1"/>
  <c r="E14" i="1"/>
  <c r="C22" i="4" l="1"/>
  <c r="E3" i="1"/>
  <c r="E5" i="1" l="1"/>
  <c r="G4" i="1"/>
  <c r="G3" i="1"/>
  <c r="E6" i="1" l="1"/>
</calcChain>
</file>

<file path=xl/sharedStrings.xml><?xml version="1.0" encoding="utf-8"?>
<sst xmlns="http://schemas.openxmlformats.org/spreadsheetml/2006/main" count="389" uniqueCount="165">
  <si>
    <t>A</t>
  </si>
  <si>
    <t>Rate Per Unit</t>
  </si>
  <si>
    <t>Adult Companion Services, S5135</t>
  </si>
  <si>
    <t>Monthly Budget Remaining:</t>
  </si>
  <si>
    <t>B</t>
  </si>
  <si>
    <t>C</t>
  </si>
  <si>
    <t>D</t>
  </si>
  <si>
    <t>E</t>
  </si>
  <si>
    <t>F</t>
  </si>
  <si>
    <t>G</t>
  </si>
  <si>
    <t>H</t>
  </si>
  <si>
    <t>I</t>
  </si>
  <si>
    <t>J</t>
  </si>
  <si>
    <t>K</t>
  </si>
  <si>
    <t>V</t>
  </si>
  <si>
    <t xml:space="preserve">Home Care Services </t>
  </si>
  <si>
    <t xml:space="preserve">Other home care services: </t>
  </si>
  <si>
    <t>Hours Per Day</t>
  </si>
  <si>
    <t xml:space="preserve">Unit Per Day </t>
  </si>
  <si>
    <t>Day Per Week</t>
  </si>
  <si>
    <t>Units Per Day</t>
  </si>
  <si>
    <t>Units Per Month</t>
  </si>
  <si>
    <t>Hours Per Week</t>
  </si>
  <si>
    <t>Units Per Week</t>
  </si>
  <si>
    <t>Hours Per Month</t>
  </si>
  <si>
    <t>Adult Companion Services, Remote, S5135 U5</t>
  </si>
  <si>
    <t>Adult Day Bath, 5100 TF</t>
  </si>
  <si>
    <t>Adult Day Services, Remote, S5100</t>
  </si>
  <si>
    <t>Adult Day Services FADS, S5100 U7</t>
  </si>
  <si>
    <t>Adult Day Services, Remote, S5100 U4</t>
  </si>
  <si>
    <t>CDCS (Consumer Directed Community Supports), T2028</t>
  </si>
  <si>
    <t>CDCS Background Check, T2040</t>
  </si>
  <si>
    <t>Chore Services, 15 minutes, S5120</t>
  </si>
  <si>
    <t>Chore Services, daily, S5121</t>
  </si>
  <si>
    <t>Customized Living, 24 hrs, T2031 TG</t>
  </si>
  <si>
    <t>Customized living, daily, T2031</t>
  </si>
  <si>
    <t>EAA/Home Assessment, T1028</t>
  </si>
  <si>
    <t>EAA/Home Install, S5165</t>
  </si>
  <si>
    <t>EAA/Vehicle Assessment, T2039 UD</t>
  </si>
  <si>
    <t>EAA/Vehicle Install, T2039</t>
  </si>
  <si>
    <t>Foster Care, Adult Family, S5140</t>
  </si>
  <si>
    <t>Foster Care, Corporate, S5140 UD</t>
  </si>
  <si>
    <t>Home Delivered Meals, S5170</t>
  </si>
  <si>
    <t>Home Health Aide, Extended, T1004</t>
  </si>
  <si>
    <t>Homemaker/Assistant with Personal Cares, S5130 TG</t>
  </si>
  <si>
    <t>Homemaker/Cleaning, S5130</t>
  </si>
  <si>
    <t>Homemaker/Home Management, S5130 TF</t>
  </si>
  <si>
    <t>Homemaker/Home Management, Remote, S5130 TF U4</t>
  </si>
  <si>
    <t>Individual Community Living Support (ICLS), in-person, H2015 U3</t>
  </si>
  <si>
    <t>Individual Community Living Support (ICLS), remote, H2015 U3 U4</t>
  </si>
  <si>
    <t>PERS Installation and Testing, S5160</t>
  </si>
  <si>
    <t>PRES Monthly Fee, S5161</t>
  </si>
  <si>
    <t>PERS Purchase, S5162</t>
  </si>
  <si>
    <t>Personal Care Assistance (PCA), 1:1, Extended, T1019 UC</t>
  </si>
  <si>
    <t>Personal Care Assistance (PCA), Complex, 1:1, Extended, T1019 TG UC</t>
  </si>
  <si>
    <t>Respite Care Services, In Home, 15 minutes, S5150</t>
  </si>
  <si>
    <t>Respite Care Services, In Home, Daily, S5151</t>
  </si>
  <si>
    <t>Respite Care Services, In Home, Remote, S5150 U4</t>
  </si>
  <si>
    <t>Respite Care Services, Out of Home, S5150 UB</t>
  </si>
  <si>
    <t>Respite Care Services, Out of Home, Daily, H0045</t>
  </si>
  <si>
    <t>Respite Certified Facility, Daily, H0045</t>
  </si>
  <si>
    <t>Respite Hospital, 24 hours, H0045</t>
  </si>
  <si>
    <t>Specialized Equipment and Supplies, T2029</t>
  </si>
  <si>
    <t>Transitional Services, T2038</t>
  </si>
  <si>
    <t>Transitional Services, Remote, T2038 U4</t>
  </si>
  <si>
    <t>Transportation, T2003 UC</t>
  </si>
  <si>
    <t>Transportation Mileage, Commercial Vehicle, S0215 UC</t>
  </si>
  <si>
    <t>Transportation Mileage, Non-commercial Vehicle, S2015 UC</t>
  </si>
  <si>
    <t>Home Health Aide, T1021</t>
  </si>
  <si>
    <t>Personal Care Assistance, 1:1, T1019</t>
  </si>
  <si>
    <t>Personal Care Assistance, Supervision, T1019 UA</t>
  </si>
  <si>
    <t>UCare Care Coordination</t>
  </si>
  <si>
    <t>EW Monthly Budget CAP:</t>
  </si>
  <si>
    <t>Member Name:</t>
  </si>
  <si>
    <t>Member Ucare ID:</t>
  </si>
  <si>
    <t>Waiver Span Dates:</t>
  </si>
  <si>
    <t>Enter Number of Annual Units</t>
  </si>
  <si>
    <t>Service Cost Per Month</t>
  </si>
  <si>
    <t>Weekly service, determined by hours per week, 15 minute units</t>
  </si>
  <si>
    <t>Weekly service, authorized hours per day, 15 minute units</t>
  </si>
  <si>
    <t>Daily service, authorized hours per day, 15 minute units</t>
  </si>
  <si>
    <t>Weekly service, 1 unit per day</t>
  </si>
  <si>
    <t>Monthly Service, authorized hours per month, 15 minute units</t>
  </si>
  <si>
    <t>12 units per year</t>
  </si>
  <si>
    <t>N/A, authorized as 9999 units per year</t>
  </si>
  <si>
    <t>Units=Number of required background checks</t>
  </si>
  <si>
    <t>Units=number of days per year services will be provided</t>
  </si>
  <si>
    <t>365 units per year</t>
  </si>
  <si>
    <t>Typically 1 unit per year</t>
  </si>
  <si>
    <t>1 unit per piece of equipment</t>
  </si>
  <si>
    <t xml:space="preserve">1 unit per occurance </t>
  </si>
  <si>
    <t>Weekly service, authorized hours per day, 1 mile=1 hour for this calculator</t>
  </si>
  <si>
    <t>Home Care Nursing, LPN, T1003</t>
  </si>
  <si>
    <t>Home Care Nursing, LPN Complex, T1003 TG</t>
  </si>
  <si>
    <t>Home Care Nursing, RN, T1002</t>
  </si>
  <si>
    <t>Home Care Nursing, RN Complex, T1002 TG</t>
  </si>
  <si>
    <t>Elderly Waiver &amp; HCBS Services</t>
  </si>
  <si>
    <t>Suggested Calculator to Use or Typical Units</t>
  </si>
  <si>
    <r>
      <t xml:space="preserve">Elderly Waiver and HCBS Services 
</t>
    </r>
    <r>
      <rPr>
        <sz val="9"/>
        <color theme="1"/>
        <rFont val="Open Sans"/>
        <family val="2"/>
      </rPr>
      <t>Select from dropdown</t>
    </r>
  </si>
  <si>
    <t>Budget Tool Tab</t>
  </si>
  <si>
    <t>Skilled Nurse Visit, Varies</t>
  </si>
  <si>
    <t>Annual Unit Calculator Tab</t>
  </si>
  <si>
    <t>Monthly Units</t>
  </si>
  <si>
    <t>a</t>
  </si>
  <si>
    <t xml:space="preserve"> </t>
  </si>
  <si>
    <t xml:space="preserve"> Instructions</t>
  </si>
  <si>
    <t xml:space="preserve"> Annual Unit Calculator</t>
  </si>
  <si>
    <t xml:space="preserve">•This tab is used to calculate the member's budget
•Select the member's case mix from the drop down in cell E2
•Enter the annual units in column D
•When applicable, enter the rate per unit in column C
</t>
  </si>
  <si>
    <t>•This tab is optional
•This tab can be used to help calculate the number of annual units a service requires
•If unsure which calculator tool to use, select the service from the drop down and it will show what calculator tool is suggested 
•Once the annual units are identified, type that number in the annual units box in column D   on the Budget Tool tab</t>
  </si>
  <si>
    <t>EW Monthly Budget Total:</t>
  </si>
  <si>
    <t>Case Mix:</t>
  </si>
  <si>
    <t>L</t>
  </si>
  <si>
    <r>
      <t xml:space="preserve">
</t>
    </r>
    <r>
      <rPr>
        <sz val="16"/>
        <color rgb="FF307FE2"/>
        <rFont val="Open Sans"/>
        <family val="2"/>
      </rPr>
      <t>Elderly Waiver Annual Budget Worksheet</t>
    </r>
  </si>
  <si>
    <t>CFSS Extended Personal Care Agency, 1:1, T1019 U9 UC</t>
  </si>
  <si>
    <t>CFSS Extended Personal Care Agency, complex, 1:1, T1019 U9 UC TG</t>
  </si>
  <si>
    <t>CFSS Personal Care Agency, complex, 1:1, T1019 U9 TG</t>
  </si>
  <si>
    <t>CFSS Goods and Services Agency (includes fee for FMS), T5999 U9</t>
  </si>
  <si>
    <t>CFSS PERS Monthly Service Fee Agency, S5161 U9</t>
  </si>
  <si>
    <t>CFSS PERS Installation and Testing Agency, S5160 U9</t>
  </si>
  <si>
    <t>CFSS Extended Personal Care Budget, 1:1 T1019 UB UC</t>
  </si>
  <si>
    <t>CFSS Extended Personal Care Budget, complex, 1:1 T1019 UB UC TG</t>
  </si>
  <si>
    <t>CFSS Personal Care Agency, 1:1 , T1019 U9</t>
  </si>
  <si>
    <t>CFSS Personal Care Budget, 1:1 T1019 UB</t>
  </si>
  <si>
    <t>CFSS Personal Care Budget, complex, 1:1 T1019 UB TG</t>
  </si>
  <si>
    <t>CFSS Goods and Services Budget, T5999 UB</t>
  </si>
  <si>
    <t>CFSS PERS Installation and Testing Budget, S5161 UB</t>
  </si>
  <si>
    <t>CFSS PERS Monthly Service Fee Budget S5161 UB</t>
  </si>
  <si>
    <t>CFSS PERS Purchase Budget, S5162 UB</t>
  </si>
  <si>
    <t>CFSS Failed Background Study Fee Budget, T2040 UB, UA, U6</t>
  </si>
  <si>
    <t>CFSS Worker Training and Supervision (Agency Formal Training), S5116 U9</t>
  </si>
  <si>
    <t>Start</t>
  </si>
  <si>
    <t>End</t>
  </si>
  <si>
    <t>Prorated Days</t>
  </si>
  <si>
    <t>Yearly Prorated Budget CAP</t>
  </si>
  <si>
    <t xml:space="preserve">Yearly Prorated Budget Total </t>
  </si>
  <si>
    <t>CFSS PERS Purchase Agency, S5162 U9</t>
  </si>
  <si>
    <t>CFSS Temp Increase Agency, 1:1 T1019 U9 U6</t>
  </si>
  <si>
    <t>CFSS 45-day Temp Start Agency, 1:1 T1019 U8</t>
  </si>
  <si>
    <t>CFSS Temp Increase Budget, 1:1 T1019 UB U6</t>
  </si>
  <si>
    <t>Personal Care Temp Increase, T1019 TG U6</t>
  </si>
  <si>
    <t>Other Service</t>
  </si>
  <si>
    <t>CFSS Worker Training and Supervision (Agency Training), S5116 U9</t>
  </si>
  <si>
    <t>CFSS Financial Management Services Fee Budget, T2040 UB UA</t>
  </si>
  <si>
    <t>Companion Services, 15 minutes, S5135</t>
  </si>
  <si>
    <t>Companion Services, Remote, S5135 U5</t>
  </si>
  <si>
    <t>Family Caregiver Training and Education, Remote, S4115 U4</t>
  </si>
  <si>
    <t>Family Caregiver Coaching and Counseling, S5115 TF</t>
  </si>
  <si>
    <t>Family Caregiver Coaching and Counseling, Remote, S5115 TF U4</t>
  </si>
  <si>
    <t>Family Caregiver Training and Education, S5115</t>
  </si>
  <si>
    <t>Weekly services, 15 minute unites</t>
  </si>
  <si>
    <t>1 unit per one way trip</t>
  </si>
  <si>
    <t>Annual Prorated Budget Remaining:</t>
  </si>
  <si>
    <t>CFSS Worker Training and Development (Agency Training), S5116 U9</t>
  </si>
  <si>
    <t>CFSS Worker Training and Development (Agency Formal Training), S5116 U9</t>
  </si>
  <si>
    <t>Effective Date</t>
  </si>
  <si>
    <t>End Date</t>
  </si>
  <si>
    <t># of days</t>
  </si>
  <si>
    <t># of Months</t>
  </si>
  <si>
    <t># of Weeks</t>
  </si>
  <si>
    <t>Weekly Units</t>
  </si>
  <si>
    <t>Span Units</t>
  </si>
  <si>
    <t>Days Per Week</t>
  </si>
  <si>
    <t>Cost Per Trip</t>
  </si>
  <si>
    <t>One-way trip, Transportation, 1 unit per OWT</t>
  </si>
  <si>
    <t>Adult Day Services, S5100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</si>
</sst>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00;[Red]&quot;$&quot;#,##0.00"/>
    <numFmt numFmtId="165" formatCode="&quot;$&quot;#,##0"/>
    <numFmt numFmtId="166" formatCode="&quot;$&quot;#,##0.00"/>
    <numFmt numFmtId="167" formatCode="_(&quot;$&quot;* #,##0_);_(&quot;$&quot;* \(#,##0\);_(&quot;$&quot;* &quot;-&quot;??_);_(@_)"/>
  </numFmts>
  <fonts count="23" x14ac:knownFonts="1">
    <font>
      <sz val="11"/>
      <color theme="1"/>
      <name val="Calibri"/>
      <family val="2"/>
      <scheme val="minor"/>
    </font>
    <font>
      <sz val="11"/>
      <color theme="1"/>
      <name val="Calibri"/>
      <family val="2"/>
      <scheme val="minor"/>
    </font>
    <font>
      <sz val="11"/>
      <color theme="1"/>
      <name val="Open Sans"/>
      <family val="2"/>
    </font>
    <font>
      <sz val="11"/>
      <color theme="0"/>
      <name val="Open Sans"/>
      <family val="2"/>
    </font>
    <font>
      <b/>
      <sz val="11"/>
      <color theme="1"/>
      <name val="Open Sans"/>
      <family val="2"/>
    </font>
    <font>
      <sz val="12"/>
      <color theme="1"/>
      <name val="Open Sans"/>
      <family val="2"/>
    </font>
    <font>
      <sz val="10"/>
      <color theme="0"/>
      <name val="Open Sans"/>
      <family val="2"/>
    </font>
    <font>
      <sz val="22"/>
      <color rgb="FF307FE2"/>
      <name val="Open Sans"/>
      <family val="2"/>
    </font>
    <font>
      <sz val="16"/>
      <color rgb="FF307FE2"/>
      <name val="Open Sans"/>
      <family val="2"/>
    </font>
    <font>
      <sz val="11"/>
      <color rgb="FF307FE2"/>
      <name val="Open Sans"/>
      <family val="2"/>
    </font>
    <font>
      <sz val="9"/>
      <color theme="1"/>
      <name val="Open Sans"/>
      <family val="2"/>
    </font>
    <font>
      <sz val="11"/>
      <name val="Open Sans"/>
      <family val="2"/>
    </font>
    <font>
      <sz val="18"/>
      <color rgb="FF307FE2"/>
      <name val="Open Sans"/>
      <family val="2"/>
    </font>
    <font>
      <sz val="14"/>
      <color theme="0"/>
      <name val="Open Sans"/>
      <family val="2"/>
    </font>
    <font>
      <sz val="11"/>
      <color rgb="FFFF0000"/>
      <name val="Open Sans"/>
      <family val="2"/>
    </font>
    <font>
      <sz val="16"/>
      <color rgb="FFFF0000"/>
      <name val="Open Sans"/>
      <family val="2"/>
    </font>
    <font>
      <b/>
      <sz val="12"/>
      <color theme="1"/>
      <name val="Noto Serif"/>
      <family val="1"/>
    </font>
    <font>
      <sz val="11"/>
      <color rgb="FFFF0000"/>
      <name val="Calibri"/>
      <family val="2"/>
      <scheme val="minor"/>
    </font>
    <font>
      <sz val="16"/>
      <color rgb="FFC00000"/>
      <name val="Open Sans"/>
      <family val="2"/>
    </font>
    <font>
      <sz val="11"/>
      <color rgb="FFC00000"/>
      <name val="Open Sans"/>
      <family val="2"/>
    </font>
    <font>
      <sz val="16"/>
      <color theme="0"/>
      <name val="Open Sans"/>
      <family val="2"/>
    </font>
    <font>
      <sz val="12"/>
      <color theme="1"/>
      <name val="Noto Serif"/>
      <family val="1"/>
    </font>
    <font>
      <sz val="10"/>
      <color rgb="FFFF0000"/>
      <name val="Open Sans"/>
      <family val="2"/>
    </font>
  </fonts>
  <fills count="4">
    <fill>
      <patternFill patternType="none"/>
    </fill>
    <fill>
      <patternFill patternType="gray125"/>
    </fill>
    <fill>
      <patternFill patternType="solid">
        <fgColor rgb="FF00205B"/>
        <bgColor indexed="64"/>
      </patternFill>
    </fill>
    <fill>
      <patternFill patternType="solid">
        <fgColor rgb="FFC7C9C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3">
    <xf numFmtId="0" fontId="0" fillId="0" borderId="0"/>
    <xf numFmtId="0" fontId="1" fillId="0" borderId="0"/>
    <xf numFmtId="44" fontId="1" fillId="0" borderId="0" applyFont="0" applyFill="0" applyBorder="0" applyAlignment="0" applyProtection="0"/>
  </cellStyleXfs>
  <cellXfs count="104">
    <xf numFmtId="0" fontId="0" fillId="0" borderId="0" xfId="0"/>
    <xf numFmtId="0" fontId="0" fillId="0" borderId="0" xfId="0" applyBorder="1"/>
    <xf numFmtId="0" fontId="4" fillId="0" borderId="0" xfId="0" applyFont="1" applyBorder="1" applyAlignment="1" applyProtection="1">
      <alignment wrapText="1"/>
    </xf>
    <xf numFmtId="0" fontId="2" fillId="0" borderId="0" xfId="0" applyFont="1" applyAlignment="1" applyProtection="1">
      <alignment wrapText="1"/>
    </xf>
    <xf numFmtId="0" fontId="2" fillId="0" borderId="0" xfId="0" applyFont="1" applyAlignment="1" applyProtection="1"/>
    <xf numFmtId="0" fontId="11" fillId="0" borderId="0" xfId="0" applyFont="1" applyAlignment="1" applyProtection="1">
      <alignment wrapText="1"/>
    </xf>
    <xf numFmtId="0" fontId="3" fillId="0" borderId="0" xfId="0" applyFont="1" applyAlignment="1" applyProtection="1">
      <alignment wrapText="1"/>
    </xf>
    <xf numFmtId="0" fontId="2" fillId="0" borderId="1" xfId="1" applyFont="1" applyBorder="1" applyAlignment="1" applyProtection="1"/>
    <xf numFmtId="0" fontId="4" fillId="0" borderId="3" xfId="0" applyFont="1" applyBorder="1" applyAlignment="1" applyProtection="1">
      <alignment wrapText="1"/>
    </xf>
    <xf numFmtId="0" fontId="11" fillId="0" borderId="0" xfId="0" applyFont="1" applyAlignment="1" applyProtection="1"/>
    <xf numFmtId="0" fontId="2" fillId="0" borderId="1" xfId="1" applyFont="1" applyBorder="1" applyProtection="1"/>
    <xf numFmtId="0" fontId="2" fillId="0" borderId="2" xfId="1" applyFont="1" applyBorder="1" applyAlignment="1" applyProtection="1"/>
    <xf numFmtId="0" fontId="2" fillId="0" borderId="0" xfId="0" applyFont="1" applyAlignment="1" applyProtection="1">
      <alignment horizontal="right"/>
    </xf>
    <xf numFmtId="166" fontId="2" fillId="0" borderId="0" xfId="0" applyNumberFormat="1" applyFont="1" applyBorder="1" applyProtection="1"/>
    <xf numFmtId="0" fontId="2" fillId="0" borderId="0" xfId="0" applyFont="1" applyProtection="1"/>
    <xf numFmtId="0" fontId="7" fillId="0" borderId="0" xfId="0" applyFont="1" applyFill="1" applyAlignment="1" applyProtection="1">
      <alignment vertical="center"/>
    </xf>
    <xf numFmtId="0" fontId="9" fillId="0" borderId="0" xfId="0" applyFont="1" applyProtection="1"/>
    <xf numFmtId="8" fontId="2" fillId="0" borderId="0" xfId="0" applyNumberFormat="1" applyFont="1" applyProtection="1"/>
    <xf numFmtId="0" fontId="6" fillId="0" borderId="0" xfId="0" applyFont="1" applyProtection="1"/>
    <xf numFmtId="164" fontId="2" fillId="0" borderId="0" xfId="0" applyNumberFormat="1" applyFont="1" applyProtection="1"/>
    <xf numFmtId="0" fontId="4" fillId="0" borderId="0" xfId="0" applyFont="1" applyProtection="1"/>
    <xf numFmtId="0" fontId="2" fillId="3" borderId="8" xfId="0" applyFont="1" applyFill="1" applyBorder="1" applyProtection="1">
      <protection locked="0"/>
    </xf>
    <xf numFmtId="8" fontId="2" fillId="3" borderId="8" xfId="0" applyNumberFormat="1" applyFont="1" applyFill="1" applyBorder="1" applyProtection="1">
      <protection locked="0"/>
    </xf>
    <xf numFmtId="6" fontId="2" fillId="3" borderId="8" xfId="0" applyNumberFormat="1" applyFont="1" applyFill="1" applyBorder="1" applyProtection="1">
      <protection locked="0"/>
    </xf>
    <xf numFmtId="0" fontId="2" fillId="3" borderId="5" xfId="0" applyFont="1" applyFill="1" applyBorder="1" applyAlignment="1" applyProtection="1">
      <alignment wrapText="1"/>
      <protection locked="0"/>
    </xf>
    <xf numFmtId="0" fontId="13" fillId="2" borderId="0" xfId="0" applyFont="1" applyFill="1" applyAlignment="1" applyProtection="1">
      <alignment horizontal="center" wrapText="1"/>
    </xf>
    <xf numFmtId="0" fontId="2" fillId="0" borderId="6" xfId="0" applyFont="1" applyBorder="1" applyAlignment="1" applyProtection="1">
      <alignment horizontal="right"/>
    </xf>
    <xf numFmtId="0" fontId="4" fillId="0" borderId="4" xfId="0" applyFont="1" applyBorder="1" applyAlignment="1" applyProtection="1">
      <alignment horizontal="right" vertical="top"/>
    </xf>
    <xf numFmtId="166" fontId="2" fillId="0" borderId="0" xfId="0" applyNumberFormat="1" applyFont="1" applyAlignment="1">
      <alignment vertical="center"/>
    </xf>
    <xf numFmtId="0" fontId="14" fillId="0" borderId="0" xfId="0" applyFont="1" applyProtection="1"/>
    <xf numFmtId="0" fontId="14" fillId="0" borderId="0" xfId="0" applyFont="1" applyBorder="1" applyProtection="1"/>
    <xf numFmtId="0" fontId="15" fillId="0" borderId="0" xfId="0" applyFont="1" applyBorder="1" applyAlignment="1" applyProtection="1">
      <alignment horizontal="right"/>
    </xf>
    <xf numFmtId="0" fontId="15" fillId="0" borderId="0" xfId="0" applyFont="1" applyBorder="1" applyProtection="1"/>
    <xf numFmtId="165" fontId="6" fillId="0" borderId="0" xfId="0" applyNumberFormat="1" applyFont="1" applyProtection="1"/>
    <xf numFmtId="6" fontId="6" fillId="0" borderId="0" xfId="0" applyNumberFormat="1" applyFont="1" applyProtection="1"/>
    <xf numFmtId="0" fontId="2" fillId="0" borderId="0" xfId="0" applyFont="1" applyBorder="1" applyAlignment="1" applyProtection="1">
      <alignment horizontal="right"/>
    </xf>
    <xf numFmtId="166" fontId="2" fillId="0" borderId="0" xfId="0" applyNumberFormat="1" applyFont="1" applyBorder="1" applyAlignment="1" applyProtection="1">
      <alignment horizontal="right"/>
    </xf>
    <xf numFmtId="14" fontId="2" fillId="3" borderId="8" xfId="0" applyNumberFormat="1" applyFont="1" applyFill="1" applyBorder="1" applyProtection="1">
      <protection locked="0"/>
    </xf>
    <xf numFmtId="0" fontId="16" fillId="0" borderId="0" xfId="0" applyNumberFormat="1" applyFont="1"/>
    <xf numFmtId="166" fontId="2" fillId="0" borderId="14" xfId="0" applyNumberFormat="1" applyFont="1" applyBorder="1" applyAlignment="1" applyProtection="1">
      <alignment horizontal="right"/>
    </xf>
    <xf numFmtId="0" fontId="2" fillId="0" borderId="0" xfId="0" applyFont="1" applyBorder="1" applyProtection="1"/>
    <xf numFmtId="0" fontId="3" fillId="0" borderId="0" xfId="0" applyFont="1" applyBorder="1" applyProtection="1"/>
    <xf numFmtId="44" fontId="3" fillId="0" borderId="0" xfId="2" applyFont="1" applyBorder="1" applyProtection="1"/>
    <xf numFmtId="0" fontId="2" fillId="0" borderId="9" xfId="0" applyFont="1" applyBorder="1" applyAlignment="1" applyProtection="1">
      <alignment horizontal="right"/>
    </xf>
    <xf numFmtId="0" fontId="5" fillId="3" borderId="10" xfId="0" applyFont="1" applyFill="1" applyBorder="1" applyProtection="1">
      <protection locked="0"/>
    </xf>
    <xf numFmtId="0" fontId="2" fillId="0" borderId="11" xfId="0" applyFont="1" applyBorder="1" applyAlignment="1" applyProtection="1">
      <alignment horizontal="right"/>
    </xf>
    <xf numFmtId="8" fontId="2" fillId="0" borderId="12" xfId="0" applyNumberFormat="1" applyFont="1" applyBorder="1" applyAlignment="1" applyProtection="1">
      <alignment horizontal="right"/>
    </xf>
    <xf numFmtId="166" fontId="2" fillId="0" borderId="12" xfId="0" applyNumberFormat="1" applyFont="1" applyBorder="1" applyAlignment="1" applyProtection="1">
      <alignment horizontal="right"/>
    </xf>
    <xf numFmtId="0" fontId="2" fillId="0" borderId="13" xfId="0" applyFont="1" applyBorder="1" applyAlignment="1" applyProtection="1">
      <alignment horizontal="right"/>
    </xf>
    <xf numFmtId="0" fontId="6" fillId="0" borderId="0" xfId="0" applyFont="1" applyFill="1" applyProtection="1"/>
    <xf numFmtId="165" fontId="6" fillId="0" borderId="0" xfId="0" applyNumberFormat="1" applyFont="1" applyFill="1" applyProtection="1"/>
    <xf numFmtId="8" fontId="2" fillId="0" borderId="0" xfId="0" applyNumberFormat="1" applyFont="1" applyFill="1" applyProtection="1"/>
    <xf numFmtId="0" fontId="14" fillId="0" borderId="0" xfId="0" applyFont="1" applyFill="1" applyProtection="1"/>
    <xf numFmtId="0" fontId="2" fillId="0" borderId="0" xfId="0" applyFont="1" applyFill="1" applyProtection="1"/>
    <xf numFmtId="0" fontId="17" fillId="0" borderId="0" xfId="0" applyFont="1"/>
    <xf numFmtId="0" fontId="14" fillId="0" borderId="0" xfId="0" applyFont="1" applyAlignment="1" applyProtection="1">
      <alignment wrapText="1"/>
    </xf>
    <xf numFmtId="0" fontId="4" fillId="0" borderId="0" xfId="0" applyFont="1" applyFill="1" applyProtection="1"/>
    <xf numFmtId="0" fontId="3" fillId="0" borderId="0" xfId="0" applyFont="1" applyFill="1" applyProtection="1"/>
    <xf numFmtId="0" fontId="3" fillId="0" borderId="0" xfId="0" applyFont="1" applyFill="1" applyAlignment="1" applyProtection="1"/>
    <xf numFmtId="0" fontId="3" fillId="0" borderId="0" xfId="0" applyFont="1" applyFill="1" applyAlignment="1" applyProtection="1">
      <alignment wrapText="1"/>
    </xf>
    <xf numFmtId="0" fontId="2" fillId="3" borderId="15" xfId="0" applyFont="1" applyFill="1" applyBorder="1" applyProtection="1">
      <protection locked="0"/>
    </xf>
    <xf numFmtId="0" fontId="2" fillId="3" borderId="16" xfId="0" applyFont="1" applyFill="1" applyBorder="1" applyProtection="1">
      <protection locked="0"/>
    </xf>
    <xf numFmtId="0" fontId="2" fillId="3" borderId="17" xfId="0" applyFont="1" applyFill="1" applyBorder="1" applyProtection="1">
      <protection locked="0"/>
    </xf>
    <xf numFmtId="0" fontId="2" fillId="3" borderId="0" xfId="0" applyFont="1" applyFill="1" applyProtection="1">
      <protection locked="0"/>
    </xf>
    <xf numFmtId="0" fontId="18" fillId="0" borderId="0" xfId="0" applyFont="1" applyBorder="1" applyProtection="1"/>
    <xf numFmtId="166" fontId="18" fillId="0" borderId="0" xfId="0" applyNumberFormat="1" applyFont="1" applyBorder="1" applyProtection="1"/>
    <xf numFmtId="0" fontId="19" fillId="0" borderId="0" xfId="0" applyFont="1" applyProtection="1"/>
    <xf numFmtId="0" fontId="20" fillId="0" borderId="0" xfId="0" applyFont="1" applyBorder="1" applyProtection="1"/>
    <xf numFmtId="166" fontId="20" fillId="0" borderId="0" xfId="0" applyNumberFormat="1" applyFont="1" applyBorder="1" applyProtection="1"/>
    <xf numFmtId="167" fontId="6" fillId="0" borderId="0" xfId="2" applyNumberFormat="1" applyFont="1" applyFill="1" applyProtection="1"/>
    <xf numFmtId="0" fontId="3" fillId="0" borderId="0" xfId="0" applyFont="1" applyProtection="1"/>
    <xf numFmtId="0" fontId="12" fillId="0" borderId="0" xfId="0" applyFont="1" applyAlignment="1">
      <alignment horizontal="left"/>
    </xf>
    <xf numFmtId="0" fontId="7" fillId="0" borderId="0" xfId="0" applyFont="1" applyAlignment="1">
      <alignment horizontal="left"/>
    </xf>
    <xf numFmtId="0" fontId="4" fillId="0" borderId="0" xfId="0" applyFont="1" applyAlignment="1" applyProtection="1">
      <alignment horizontal="left"/>
    </xf>
    <xf numFmtId="0" fontId="21" fillId="0" borderId="0" xfId="0" applyNumberFormat="1" applyFont="1"/>
    <xf numFmtId="1" fontId="21" fillId="0" borderId="0" xfId="0" applyNumberFormat="1" applyFont="1"/>
    <xf numFmtId="1" fontId="2" fillId="0" borderId="1" xfId="1" applyNumberFormat="1" applyFont="1" applyBorder="1" applyAlignment="1" applyProtection="1"/>
    <xf numFmtId="0" fontId="2" fillId="0" borderId="1" xfId="0" applyFont="1" applyBorder="1" applyAlignment="1" applyProtection="1">
      <alignment wrapText="1"/>
    </xf>
    <xf numFmtId="0" fontId="2" fillId="0" borderId="1" xfId="0" applyFont="1" applyBorder="1" applyAlignment="1" applyProtection="1"/>
    <xf numFmtId="0" fontId="2" fillId="3" borderId="1" xfId="2" applyNumberFormat="1" applyFont="1" applyFill="1" applyBorder="1" applyAlignment="1" applyProtection="1">
      <protection locked="0"/>
    </xf>
    <xf numFmtId="0" fontId="2" fillId="3" borderId="1" xfId="1" applyFont="1" applyFill="1" applyBorder="1" applyAlignment="1" applyProtection="1">
      <protection locked="0"/>
    </xf>
    <xf numFmtId="44" fontId="2" fillId="0" borderId="1" xfId="2" applyFont="1" applyBorder="1" applyAlignment="1" applyProtection="1">
      <alignment wrapText="1"/>
    </xf>
    <xf numFmtId="0" fontId="2" fillId="3" borderId="1" xfId="1" applyFont="1" applyFill="1" applyBorder="1" applyProtection="1">
      <protection locked="0"/>
    </xf>
    <xf numFmtId="1" fontId="2" fillId="0" borderId="1" xfId="1" applyNumberFormat="1" applyFont="1" applyBorder="1" applyProtection="1"/>
    <xf numFmtId="1" fontId="2" fillId="0" borderId="1" xfId="0" applyNumberFormat="1" applyFont="1" applyBorder="1" applyAlignment="1" applyProtection="1">
      <alignment wrapText="1"/>
    </xf>
    <xf numFmtId="1" fontId="2" fillId="0" borderId="1" xfId="1" applyNumberFormat="1" applyFont="1" applyFill="1" applyBorder="1" applyAlignment="1" applyProtection="1"/>
    <xf numFmtId="0" fontId="12" fillId="0" borderId="0" xfId="0" applyFont="1" applyBorder="1" applyAlignment="1">
      <alignment horizontal="left"/>
    </xf>
    <xf numFmtId="0" fontId="7" fillId="0" borderId="0" xfId="0" applyFont="1" applyBorder="1" applyAlignment="1">
      <alignment horizontal="left"/>
    </xf>
    <xf numFmtId="0" fontId="13" fillId="2" borderId="0" xfId="0" applyFont="1" applyFill="1" applyAlignment="1">
      <alignment horizontal="center"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7" fillId="0" borderId="0" xfId="0" applyFont="1" applyFill="1" applyAlignment="1" applyProtection="1">
      <alignment horizontal="left" vertical="center" wrapText="1"/>
    </xf>
    <xf numFmtId="0" fontId="4" fillId="0" borderId="0" xfId="0" applyFont="1" applyAlignment="1" applyProtection="1">
      <alignment horizontal="left" wrapText="1"/>
    </xf>
    <xf numFmtId="0" fontId="12" fillId="0" borderId="0" xfId="0" applyFont="1" applyAlignment="1">
      <alignment horizontal="left"/>
    </xf>
    <xf numFmtId="0" fontId="7" fillId="0" borderId="0" xfId="0" applyFont="1" applyAlignment="1">
      <alignment horizontal="left"/>
    </xf>
    <xf numFmtId="0" fontId="4" fillId="0" borderId="0" xfId="0" applyFont="1" applyAlignment="1" applyProtection="1">
      <alignment horizontal="left"/>
    </xf>
    <xf numFmtId="0" fontId="4" fillId="0" borderId="7" xfId="0" applyFont="1" applyBorder="1" applyAlignment="1" applyProtection="1">
      <alignment horizontal="left"/>
    </xf>
    <xf numFmtId="0" fontId="4" fillId="0" borderId="0" xfId="0" applyFont="1" applyBorder="1" applyAlignment="1" applyProtection="1">
      <alignment horizontal="left"/>
    </xf>
    <xf numFmtId="8" fontId="15" fillId="0" borderId="0" xfId="0" applyNumberFormat="1" applyFont="1" applyBorder="1" applyProtection="1"/>
    <xf numFmtId="166" fontId="15" fillId="0" borderId="0" xfId="0" applyNumberFormat="1" applyFont="1" applyBorder="1" applyProtection="1"/>
    <xf numFmtId="0" fontId="22" fillId="0" borderId="0" xfId="0" applyFont="1" applyProtection="1"/>
    <xf numFmtId="165" fontId="22" fillId="0" borderId="0" xfId="0" applyNumberFormat="1" applyFont="1" applyProtection="1"/>
    <xf numFmtId="8" fontId="14" fillId="0" borderId="0" xfId="0" applyNumberFormat="1" applyFont="1" applyFill="1" applyProtection="1"/>
    <xf numFmtId="8" fontId="3" fillId="0" borderId="0" xfId="0" applyNumberFormat="1" applyFont="1" applyFill="1" applyProtection="1"/>
  </cellXfs>
  <cellStyles count="3">
    <cellStyle name="Currency" xfId="2" builtinId="4"/>
    <cellStyle name="Normal" xfId="0" builtinId="0"/>
    <cellStyle name="Normal 2" xfId="1" xr:uid="{333A375A-8DB7-4519-BBFB-F0297923A766}"/>
  </cellStyles>
  <dxfs count="1">
    <dxf>
      <font>
        <color rgb="FF9C0006"/>
      </font>
      <fill>
        <patternFill>
          <bgColor rgb="FFFFC7CE"/>
        </patternFill>
      </fill>
    </dxf>
  </dxfs>
  <tableStyles count="0" defaultTableStyle="TableStyleMedium2" defaultPivotStyle="PivotStyleLight16"/>
  <colors>
    <mruColors>
      <color rgb="FFC7C9C7"/>
      <color rgb="FF307FE2"/>
      <color rgb="FF00205B"/>
      <color rgb="FF8BD3E6"/>
      <color rgb="FFDCF2F8"/>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0</xdr:row>
      <xdr:rowOff>397071</xdr:rowOff>
    </xdr:to>
    <xdr:pic>
      <xdr:nvPicPr>
        <xdr:cNvPr id="2" name="Picture 1">
          <a:extLst>
            <a:ext uri="{FF2B5EF4-FFF2-40B4-BE49-F238E27FC236}">
              <a16:creationId xmlns:a16="http://schemas.microsoft.com/office/drawing/2014/main" id="{4C382E70-33C3-4804-B5B4-0BBD2516A59A}"/>
            </a:ext>
          </a:extLst>
        </xdr:cNvPr>
        <xdr:cNvPicPr>
          <a:picLocks noChangeAspect="1"/>
        </xdr:cNvPicPr>
      </xdr:nvPicPr>
      <xdr:blipFill>
        <a:blip xmlns:r="http://schemas.openxmlformats.org/officeDocument/2006/relationships" r:embed="rId1"/>
        <a:stretch>
          <a:fillRect/>
        </a:stretch>
      </xdr:blipFill>
      <xdr:spPr>
        <a:xfrm>
          <a:off x="0" y="0"/>
          <a:ext cx="1695450" cy="397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152400</xdr:colOff>
      <xdr:row>0</xdr:row>
      <xdr:rowOff>415486</xdr:rowOff>
    </xdr:to>
    <xdr:pic>
      <xdr:nvPicPr>
        <xdr:cNvPr id="2" name="Picture 1">
          <a:extLst>
            <a:ext uri="{FF2B5EF4-FFF2-40B4-BE49-F238E27FC236}">
              <a16:creationId xmlns:a16="http://schemas.microsoft.com/office/drawing/2014/main" id="{A5482C16-EE44-9A6B-8E0E-0636A8808FCB}"/>
            </a:ext>
          </a:extLst>
        </xdr:cNvPr>
        <xdr:cNvPicPr>
          <a:picLocks noChangeAspect="1"/>
        </xdr:cNvPicPr>
      </xdr:nvPicPr>
      <xdr:blipFill>
        <a:blip xmlns:r="http://schemas.openxmlformats.org/officeDocument/2006/relationships" r:embed="rId1"/>
        <a:stretch>
          <a:fillRect/>
        </a:stretch>
      </xdr:blipFill>
      <xdr:spPr>
        <a:xfrm>
          <a:off x="0" y="19050"/>
          <a:ext cx="1695450" cy="3907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340437</xdr:colOff>
      <xdr:row>0</xdr:row>
      <xdr:rowOff>400049</xdr:rowOff>
    </xdr:to>
    <xdr:pic>
      <xdr:nvPicPr>
        <xdr:cNvPr id="5" name="Picture 1">
          <a:extLst>
            <a:ext uri="{FF2B5EF4-FFF2-40B4-BE49-F238E27FC236}">
              <a16:creationId xmlns:a16="http://schemas.microsoft.com/office/drawing/2014/main" id="{01AAAA39-85DE-4B4F-B032-30886342EF6E}"/>
            </a:ext>
          </a:extLst>
        </xdr:cNvPr>
        <xdr:cNvPicPr>
          <a:picLocks noChangeAspect="1"/>
        </xdr:cNvPicPr>
      </xdr:nvPicPr>
      <xdr:blipFill>
        <a:blip xmlns:r="http://schemas.openxmlformats.org/officeDocument/2006/relationships" r:embed="rId1"/>
        <a:stretch>
          <a:fillRect/>
        </a:stretch>
      </xdr:blipFill>
      <xdr:spPr>
        <a:xfrm>
          <a:off x="0" y="0"/>
          <a:ext cx="1736802" cy="4000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E5D02-A3DF-4D88-B02F-85385985A687}">
  <dimension ref="A1:J15"/>
  <sheetViews>
    <sheetView workbookViewId="0">
      <selection activeCell="M2" sqref="M2"/>
    </sheetView>
  </sheetViews>
  <sheetFormatPr defaultColWidth="9.140625" defaultRowHeight="15" x14ac:dyDescent="0.25"/>
  <cols>
    <col min="1" max="16384" width="9.140625" style="1"/>
  </cols>
  <sheetData>
    <row r="1" spans="1:10" ht="54.75" customHeight="1" x14ac:dyDescent="0.55000000000000004">
      <c r="A1" s="86" t="s">
        <v>105</v>
      </c>
      <c r="B1" s="87"/>
      <c r="C1" s="87"/>
      <c r="D1" s="87"/>
      <c r="E1" s="87"/>
      <c r="F1" s="87"/>
      <c r="G1" s="87"/>
      <c r="H1" s="87"/>
      <c r="I1" s="87"/>
      <c r="J1" s="87"/>
    </row>
    <row r="2" spans="1:10" ht="21.75" customHeight="1" x14ac:dyDescent="0.4">
      <c r="A2" s="88" t="s">
        <v>99</v>
      </c>
      <c r="B2" s="88"/>
      <c r="C2" s="88"/>
      <c r="D2" s="88"/>
      <c r="E2" s="88"/>
      <c r="F2" s="88"/>
      <c r="G2" s="88"/>
      <c r="H2" s="88"/>
      <c r="I2" s="88"/>
      <c r="J2" s="88"/>
    </row>
    <row r="3" spans="1:10" ht="15" customHeight="1" x14ac:dyDescent="0.25">
      <c r="A3" s="89" t="s">
        <v>107</v>
      </c>
      <c r="B3" s="89"/>
      <c r="C3" s="89"/>
      <c r="D3" s="89"/>
      <c r="E3" s="89"/>
      <c r="F3" s="89"/>
      <c r="G3" s="89"/>
      <c r="H3" s="89"/>
      <c r="I3" s="89"/>
      <c r="J3" s="89"/>
    </row>
    <row r="4" spans="1:10" x14ac:dyDescent="0.25">
      <c r="A4" s="89"/>
      <c r="B4" s="89"/>
      <c r="C4" s="89"/>
      <c r="D4" s="89"/>
      <c r="E4" s="89"/>
      <c r="F4" s="89"/>
      <c r="G4" s="89"/>
      <c r="H4" s="89"/>
      <c r="I4" s="89"/>
      <c r="J4" s="89"/>
    </row>
    <row r="5" spans="1:10" x14ac:dyDescent="0.25">
      <c r="A5" s="89"/>
      <c r="B5" s="89"/>
      <c r="C5" s="89"/>
      <c r="D5" s="89"/>
      <c r="E5" s="89"/>
      <c r="F5" s="89"/>
      <c r="G5" s="89"/>
      <c r="H5" s="89"/>
      <c r="I5" s="89"/>
      <c r="J5" s="89"/>
    </row>
    <row r="6" spans="1:10" x14ac:dyDescent="0.25">
      <c r="A6" s="89"/>
      <c r="B6" s="89"/>
      <c r="C6" s="89"/>
      <c r="D6" s="89"/>
      <c r="E6" s="89"/>
      <c r="F6" s="89"/>
      <c r="G6" s="89"/>
      <c r="H6" s="89"/>
      <c r="I6" s="89"/>
      <c r="J6" s="89"/>
    </row>
    <row r="7" spans="1:10" x14ac:dyDescent="0.25">
      <c r="A7" s="89"/>
      <c r="B7" s="89"/>
      <c r="C7" s="89"/>
      <c r="D7" s="89"/>
      <c r="E7" s="89"/>
      <c r="F7" s="89"/>
      <c r="G7" s="89"/>
      <c r="H7" s="89"/>
      <c r="I7" s="89"/>
      <c r="J7" s="89"/>
    </row>
    <row r="8" spans="1:10" ht="21" x14ac:dyDescent="0.4">
      <c r="A8" s="88" t="s">
        <v>101</v>
      </c>
      <c r="B8" s="88"/>
      <c r="C8" s="88"/>
      <c r="D8" s="88"/>
      <c r="E8" s="88"/>
      <c r="F8" s="88"/>
      <c r="G8" s="88"/>
      <c r="H8" s="88"/>
      <c r="I8" s="88"/>
      <c r="J8" s="88"/>
    </row>
    <row r="9" spans="1:10" x14ac:dyDescent="0.25">
      <c r="A9" s="89" t="s">
        <v>108</v>
      </c>
      <c r="B9" s="90"/>
      <c r="C9" s="90"/>
      <c r="D9" s="90"/>
      <c r="E9" s="90"/>
      <c r="F9" s="90"/>
      <c r="G9" s="90"/>
      <c r="H9" s="90"/>
      <c r="I9" s="90"/>
      <c r="J9" s="90"/>
    </row>
    <row r="10" spans="1:10" x14ac:dyDescent="0.25">
      <c r="A10" s="90"/>
      <c r="B10" s="90"/>
      <c r="C10" s="90"/>
      <c r="D10" s="90"/>
      <c r="E10" s="90"/>
      <c r="F10" s="90"/>
      <c r="G10" s="90"/>
      <c r="H10" s="90"/>
      <c r="I10" s="90"/>
      <c r="J10" s="90"/>
    </row>
    <row r="11" spans="1:10" x14ac:dyDescent="0.25">
      <c r="A11" s="90"/>
      <c r="B11" s="90"/>
      <c r="C11" s="90"/>
      <c r="D11" s="90"/>
      <c r="E11" s="90"/>
      <c r="F11" s="90"/>
      <c r="G11" s="90"/>
      <c r="H11" s="90"/>
      <c r="I11" s="90"/>
      <c r="J11" s="90"/>
    </row>
    <row r="12" spans="1:10" x14ac:dyDescent="0.25">
      <c r="A12" s="90"/>
      <c r="B12" s="90"/>
      <c r="C12" s="90"/>
      <c r="D12" s="90"/>
      <c r="E12" s="90"/>
      <c r="F12" s="90"/>
      <c r="G12" s="90"/>
      <c r="H12" s="90"/>
      <c r="I12" s="90"/>
      <c r="J12" s="90"/>
    </row>
    <row r="13" spans="1:10" x14ac:dyDescent="0.25">
      <c r="A13" s="90"/>
      <c r="B13" s="90"/>
      <c r="C13" s="90"/>
      <c r="D13" s="90"/>
      <c r="E13" s="90"/>
      <c r="F13" s="90"/>
      <c r="G13" s="90"/>
      <c r="H13" s="90"/>
      <c r="I13" s="90"/>
      <c r="J13" s="90"/>
    </row>
    <row r="14" spans="1:10" x14ac:dyDescent="0.25">
      <c r="A14" s="90"/>
      <c r="B14" s="90"/>
      <c r="C14" s="90"/>
      <c r="D14" s="90"/>
      <c r="E14" s="90"/>
      <c r="F14" s="90"/>
      <c r="G14" s="90"/>
      <c r="H14" s="90"/>
      <c r="I14" s="90"/>
      <c r="J14" s="90"/>
    </row>
    <row r="15" spans="1:10" x14ac:dyDescent="0.25">
      <c r="A15" s="90"/>
      <c r="B15" s="90"/>
      <c r="C15" s="90"/>
      <c r="D15" s="90"/>
      <c r="E15" s="90"/>
      <c r="F15" s="90"/>
      <c r="G15" s="90"/>
      <c r="H15" s="90"/>
      <c r="I15" s="90"/>
      <c r="J15" s="90"/>
    </row>
  </sheetData>
  <sheetProtection selectLockedCells="1"/>
  <mergeCells count="5">
    <mergeCell ref="A1:J1"/>
    <mergeCell ref="A2:J2"/>
    <mergeCell ref="A3:J7"/>
    <mergeCell ref="A8:J8"/>
    <mergeCell ref="A9:J1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3731-1117-4553-AD41-2D0929127B02}">
  <dimension ref="A1:T101"/>
  <sheetViews>
    <sheetView tabSelected="1" zoomScale="80" zoomScaleNormal="80" workbookViewId="0">
      <pane ySplit="10" topLeftCell="A30" activePane="bottomLeft" state="frozen"/>
      <selection pane="bottomLeft" activeCell="D32" sqref="D32"/>
    </sheetView>
  </sheetViews>
  <sheetFormatPr defaultColWidth="9.140625" defaultRowHeight="16.5" x14ac:dyDescent="0.3"/>
  <cols>
    <col min="1" max="1" width="23.140625" style="14" customWidth="1"/>
    <col min="2" max="2" width="83.42578125" style="14" bestFit="1" customWidth="1"/>
    <col min="3" max="3" width="14.42578125" style="14" customWidth="1"/>
    <col min="4" max="4" width="38.85546875" style="14" customWidth="1"/>
    <col min="5" max="5" width="22.140625" style="14" customWidth="1"/>
    <col min="6" max="6" width="35.85546875" style="14" bestFit="1" customWidth="1"/>
    <col min="7" max="7" width="36.5703125" style="14" customWidth="1"/>
    <col min="8" max="8" width="23.42578125" style="14" customWidth="1"/>
    <col min="9" max="16384" width="9.140625" style="14"/>
  </cols>
  <sheetData>
    <row r="1" spans="1:20" ht="57.75" customHeight="1" thickBot="1" x14ac:dyDescent="0.35">
      <c r="A1" s="91" t="s">
        <v>112</v>
      </c>
      <c r="B1" s="91"/>
      <c r="C1" s="15"/>
      <c r="D1" s="15"/>
      <c r="E1" s="15"/>
    </row>
    <row r="2" spans="1:20" ht="18" x14ac:dyDescent="0.35">
      <c r="A2" s="12" t="s">
        <v>73</v>
      </c>
      <c r="B2" s="21"/>
      <c r="C2" s="12"/>
      <c r="D2" s="43" t="s">
        <v>110</v>
      </c>
      <c r="E2" s="44"/>
      <c r="F2" s="40"/>
      <c r="G2" s="30"/>
      <c r="H2" s="29"/>
      <c r="I2" s="29"/>
      <c r="J2" s="29"/>
      <c r="K2" s="29"/>
      <c r="L2" s="29"/>
    </row>
    <row r="3" spans="1:20" x14ac:dyDescent="0.3">
      <c r="A3" s="12" t="s">
        <v>74</v>
      </c>
      <c r="B3" s="21"/>
      <c r="C3" s="13"/>
      <c r="D3" s="45" t="s">
        <v>109</v>
      </c>
      <c r="E3" s="46">
        <f>SUM(E11:E100)</f>
        <v>180</v>
      </c>
      <c r="F3" s="41" t="s">
        <v>134</v>
      </c>
      <c r="G3" s="42">
        <f>(E3*12/365)*F9</f>
        <v>5.9178082191780819</v>
      </c>
      <c r="H3" s="29"/>
      <c r="I3" s="29"/>
      <c r="J3" s="29"/>
      <c r="K3" s="29"/>
      <c r="L3" s="29"/>
    </row>
    <row r="4" spans="1:20" ht="18" customHeight="1" x14ac:dyDescent="0.3">
      <c r="A4" s="12"/>
      <c r="B4" s="12"/>
      <c r="C4" s="13"/>
      <c r="D4" s="45" t="s">
        <v>72</v>
      </c>
      <c r="E4" s="47" t="e">
        <f>VLOOKUP(E2,G14:H26,2,FALSE)</f>
        <v>#N/A</v>
      </c>
      <c r="F4" s="41" t="s">
        <v>133</v>
      </c>
      <c r="G4" s="42" t="e">
        <f>(E4*12/365)*F9</f>
        <v>#N/A</v>
      </c>
      <c r="H4" s="29"/>
      <c r="I4" s="29"/>
      <c r="J4" s="29"/>
      <c r="K4" s="29"/>
      <c r="L4" s="29"/>
    </row>
    <row r="5" spans="1:20" x14ac:dyDescent="0.3">
      <c r="B5" s="12"/>
      <c r="C5" s="13"/>
      <c r="D5" s="45" t="s">
        <v>3</v>
      </c>
      <c r="E5" s="47" t="e">
        <f>SUM(E4-E3)</f>
        <v>#N/A</v>
      </c>
      <c r="H5" s="30"/>
      <c r="I5" s="29"/>
      <c r="J5" s="29"/>
      <c r="K5" s="29"/>
      <c r="L5" s="29"/>
    </row>
    <row r="6" spans="1:20" ht="17.25" thickBot="1" x14ac:dyDescent="0.35">
      <c r="B6" s="12"/>
      <c r="C6" s="13"/>
      <c r="D6" s="48" t="s">
        <v>151</v>
      </c>
      <c r="E6" s="39" t="e">
        <f>SUM(G4-G3)</f>
        <v>#N/A</v>
      </c>
      <c r="G6" s="30"/>
      <c r="H6" s="30"/>
      <c r="I6" s="29"/>
      <c r="J6" s="29"/>
      <c r="K6" s="29"/>
      <c r="L6" s="29"/>
    </row>
    <row r="7" spans="1:20" x14ac:dyDescent="0.3">
      <c r="B7" s="12"/>
      <c r="C7" s="13"/>
      <c r="D7" s="40"/>
      <c r="E7" s="36"/>
      <c r="G7" s="30"/>
      <c r="H7" s="30"/>
      <c r="I7" s="29"/>
      <c r="J7" s="29"/>
      <c r="K7" s="29"/>
      <c r="L7" s="29"/>
    </row>
    <row r="8" spans="1:20" x14ac:dyDescent="0.3">
      <c r="B8" s="12"/>
      <c r="C8" s="13"/>
      <c r="D8" s="36" t="s">
        <v>130</v>
      </c>
      <c r="E8" s="35" t="s">
        <v>131</v>
      </c>
      <c r="F8" s="12" t="s">
        <v>132</v>
      </c>
      <c r="G8" s="30"/>
      <c r="H8" s="30"/>
      <c r="I8" s="29"/>
      <c r="J8" s="29"/>
      <c r="K8" s="29"/>
      <c r="L8" s="29"/>
    </row>
    <row r="9" spans="1:20" ht="22.5" x14ac:dyDescent="0.4">
      <c r="B9" s="12"/>
      <c r="C9" s="12" t="s">
        <v>75</v>
      </c>
      <c r="D9" s="37"/>
      <c r="E9" s="37"/>
      <c r="F9" s="38">
        <f>(E9-D9)+1</f>
        <v>1</v>
      </c>
      <c r="G9" s="31"/>
      <c r="H9" s="32"/>
      <c r="I9" s="29"/>
      <c r="J9" s="29"/>
      <c r="K9" s="29"/>
      <c r="L9" s="29"/>
    </row>
    <row r="10" spans="1:20" ht="42" x14ac:dyDescent="0.4">
      <c r="B10" s="25" t="s">
        <v>96</v>
      </c>
      <c r="C10" s="25" t="s">
        <v>1</v>
      </c>
      <c r="D10" s="25" t="s">
        <v>76</v>
      </c>
      <c r="E10" s="25" t="s">
        <v>77</v>
      </c>
      <c r="F10" s="29"/>
      <c r="G10" s="64"/>
      <c r="H10" s="65"/>
      <c r="I10" s="66"/>
      <c r="J10" s="66"/>
      <c r="K10" s="66"/>
      <c r="L10" s="66"/>
      <c r="M10" s="66"/>
      <c r="N10" s="66"/>
      <c r="O10" s="66"/>
      <c r="P10" s="16"/>
      <c r="Q10" s="16"/>
      <c r="R10" s="16"/>
      <c r="S10" s="16"/>
      <c r="T10" s="16"/>
    </row>
    <row r="11" spans="1:20" ht="16.5" customHeight="1" x14ac:dyDescent="0.4">
      <c r="B11" s="14" t="s">
        <v>2</v>
      </c>
      <c r="C11" s="17">
        <v>7.9</v>
      </c>
      <c r="D11" s="21"/>
      <c r="E11" s="17">
        <f>SUM(C11*D11/12)</f>
        <v>0</v>
      </c>
      <c r="F11" s="29"/>
      <c r="G11" s="32"/>
      <c r="H11" s="98"/>
      <c r="I11" s="29"/>
      <c r="J11" s="29"/>
      <c r="K11" s="29"/>
      <c r="L11" s="29"/>
      <c r="M11" s="29"/>
      <c r="N11" s="29"/>
      <c r="O11" s="29"/>
      <c r="P11" s="16"/>
      <c r="Q11" s="16"/>
      <c r="R11" s="16"/>
      <c r="S11" s="16"/>
      <c r="T11" s="16"/>
    </row>
    <row r="12" spans="1:20" ht="16.5" customHeight="1" x14ac:dyDescent="0.4">
      <c r="B12" s="14" t="s">
        <v>25</v>
      </c>
      <c r="C12" s="17">
        <v>7.9</v>
      </c>
      <c r="D12" s="21"/>
      <c r="E12" s="17">
        <f>SUM(C12*D12/12)</f>
        <v>0</v>
      </c>
      <c r="F12" s="29"/>
      <c r="G12" s="32"/>
      <c r="H12" s="99"/>
      <c r="I12" s="29"/>
      <c r="J12" s="29"/>
      <c r="K12" s="29"/>
      <c r="L12" s="29"/>
      <c r="M12" s="29"/>
      <c r="N12" s="29"/>
      <c r="O12" s="29"/>
      <c r="P12" s="16"/>
      <c r="Q12" s="16"/>
      <c r="R12" s="16"/>
      <c r="S12" s="16"/>
      <c r="T12" s="16"/>
    </row>
    <row r="13" spans="1:20" ht="16.5" customHeight="1" x14ac:dyDescent="0.4">
      <c r="B13" s="14" t="s">
        <v>164</v>
      </c>
      <c r="C13" s="17">
        <v>4.53</v>
      </c>
      <c r="D13" s="21"/>
      <c r="E13" s="17">
        <f>SUM(C13*D13/12)</f>
        <v>0</v>
      </c>
      <c r="F13" s="70"/>
      <c r="G13" s="67"/>
      <c r="H13" s="68"/>
      <c r="I13" s="70"/>
      <c r="J13" s="70"/>
      <c r="K13" s="29"/>
      <c r="L13" s="29"/>
      <c r="M13" s="29"/>
      <c r="N13" s="29"/>
      <c r="O13" s="29"/>
      <c r="P13" s="16"/>
      <c r="Q13" s="16"/>
      <c r="R13" s="16"/>
      <c r="S13" s="16"/>
      <c r="T13" s="16"/>
    </row>
    <row r="14" spans="1:20" x14ac:dyDescent="0.3">
      <c r="B14" s="14" t="s">
        <v>26</v>
      </c>
      <c r="C14" s="17">
        <v>11.58</v>
      </c>
      <c r="D14" s="21"/>
      <c r="E14" s="17">
        <f t="shared" ref="E14:E60" si="0">SUM(C14*D14/12)</f>
        <v>0</v>
      </c>
      <c r="F14" s="70"/>
      <c r="G14" s="49" t="s">
        <v>0</v>
      </c>
      <c r="H14" s="69">
        <v>6162</v>
      </c>
      <c r="I14" s="70"/>
      <c r="J14" s="70"/>
      <c r="K14" s="29"/>
      <c r="L14" s="29"/>
      <c r="M14" s="29"/>
      <c r="N14" s="29"/>
      <c r="O14" s="29"/>
      <c r="P14" s="16"/>
      <c r="Q14" s="16"/>
      <c r="R14" s="16"/>
      <c r="S14" s="16"/>
      <c r="T14" s="16"/>
    </row>
    <row r="15" spans="1:20" x14ac:dyDescent="0.3">
      <c r="B15" s="14" t="s">
        <v>28</v>
      </c>
      <c r="C15" s="17">
        <v>4.53</v>
      </c>
      <c r="D15" s="21"/>
      <c r="E15" s="17">
        <f t="shared" si="0"/>
        <v>0</v>
      </c>
      <c r="F15" s="70"/>
      <c r="G15" s="49" t="s">
        <v>4</v>
      </c>
      <c r="H15" s="50">
        <v>7013</v>
      </c>
      <c r="I15" s="70"/>
      <c r="J15" s="70"/>
      <c r="K15" s="29"/>
      <c r="L15" s="29"/>
      <c r="M15" s="29"/>
      <c r="N15" s="29"/>
      <c r="O15" s="29"/>
      <c r="P15" s="16"/>
      <c r="Q15" s="16"/>
      <c r="R15" s="16"/>
      <c r="S15" s="16"/>
      <c r="T15" s="16"/>
    </row>
    <row r="16" spans="1:20" x14ac:dyDescent="0.3">
      <c r="B16" s="14" t="s">
        <v>29</v>
      </c>
      <c r="C16" s="17">
        <v>4.53</v>
      </c>
      <c r="D16" s="21"/>
      <c r="E16" s="17">
        <f t="shared" si="0"/>
        <v>0</v>
      </c>
      <c r="F16" s="70"/>
      <c r="G16" s="49" t="s">
        <v>5</v>
      </c>
      <c r="H16" s="50">
        <v>8229</v>
      </c>
      <c r="I16" s="70"/>
      <c r="J16" s="70"/>
      <c r="K16" s="29"/>
      <c r="L16" s="29"/>
      <c r="M16" s="29"/>
      <c r="N16" s="29"/>
      <c r="O16" s="29"/>
      <c r="P16" s="16"/>
      <c r="Q16" s="16"/>
      <c r="R16" s="16"/>
      <c r="S16" s="16"/>
      <c r="T16" s="16"/>
    </row>
    <row r="17" spans="2:20" x14ac:dyDescent="0.3">
      <c r="B17" s="14" t="s">
        <v>71</v>
      </c>
      <c r="C17" s="17">
        <v>180</v>
      </c>
      <c r="D17" s="21">
        <v>12</v>
      </c>
      <c r="E17" s="17">
        <f t="shared" si="0"/>
        <v>180</v>
      </c>
      <c r="F17" s="70" t="s">
        <v>104</v>
      </c>
      <c r="G17" s="49" t="s">
        <v>6</v>
      </c>
      <c r="H17" s="50">
        <v>8495</v>
      </c>
      <c r="I17" s="70"/>
      <c r="J17" s="70"/>
      <c r="K17" s="29"/>
      <c r="L17" s="29"/>
      <c r="M17" s="29"/>
      <c r="N17" s="29"/>
      <c r="O17" s="29"/>
      <c r="P17" s="16"/>
      <c r="Q17" s="16"/>
      <c r="R17" s="16"/>
      <c r="S17" s="16"/>
      <c r="T17" s="16"/>
    </row>
    <row r="18" spans="2:20" x14ac:dyDescent="0.3">
      <c r="B18" s="53" t="s">
        <v>30</v>
      </c>
      <c r="C18" s="22"/>
      <c r="D18" s="21"/>
      <c r="E18" s="17">
        <f>SUM(C18*D18/12)</f>
        <v>0</v>
      </c>
      <c r="F18" s="70"/>
      <c r="G18" s="18" t="s">
        <v>7</v>
      </c>
      <c r="H18" s="33">
        <v>9369</v>
      </c>
      <c r="I18" s="70"/>
      <c r="J18" s="70"/>
      <c r="K18" s="29"/>
      <c r="L18" s="29"/>
      <c r="M18" s="29"/>
      <c r="N18" s="29"/>
      <c r="O18" s="29"/>
      <c r="P18" s="16"/>
      <c r="Q18" s="16"/>
      <c r="R18" s="16"/>
      <c r="S18" s="16"/>
      <c r="T18" s="16"/>
    </row>
    <row r="19" spans="2:20" x14ac:dyDescent="0.3">
      <c r="B19" s="53" t="s">
        <v>31</v>
      </c>
      <c r="C19" s="17">
        <v>44</v>
      </c>
      <c r="D19" s="21"/>
      <c r="E19" s="17">
        <f>SUM(C19*D19/12)</f>
        <v>0</v>
      </c>
      <c r="F19" s="70"/>
      <c r="G19" s="18" t="s">
        <v>8</v>
      </c>
      <c r="H19" s="33">
        <v>9655</v>
      </c>
      <c r="I19" s="70"/>
      <c r="J19" s="70"/>
      <c r="K19" s="29"/>
      <c r="L19" s="29"/>
      <c r="M19" s="29"/>
      <c r="N19" s="29"/>
      <c r="O19" s="29"/>
      <c r="P19" s="16"/>
      <c r="Q19" s="16"/>
      <c r="R19" s="16"/>
      <c r="S19" s="16"/>
      <c r="T19" s="16"/>
    </row>
    <row r="20" spans="2:20" x14ac:dyDescent="0.3">
      <c r="B20" s="53" t="s">
        <v>113</v>
      </c>
      <c r="C20" s="17">
        <v>6.22</v>
      </c>
      <c r="D20" s="21"/>
      <c r="E20" s="17">
        <f t="shared" si="0"/>
        <v>0</v>
      </c>
      <c r="F20" s="70"/>
      <c r="G20" s="18" t="s">
        <v>9</v>
      </c>
      <c r="H20" s="33">
        <v>9961</v>
      </c>
      <c r="I20" s="70"/>
      <c r="J20" s="70"/>
      <c r="K20" s="29"/>
      <c r="L20" s="29"/>
      <c r="M20" s="29"/>
      <c r="N20" s="29"/>
      <c r="O20" s="29"/>
      <c r="P20" s="16"/>
      <c r="Q20" s="16"/>
      <c r="R20" s="16"/>
      <c r="S20" s="16"/>
      <c r="T20" s="16"/>
    </row>
    <row r="21" spans="2:20" x14ac:dyDescent="0.3">
      <c r="B21" s="53" t="s">
        <v>114</v>
      </c>
      <c r="C21" s="17">
        <v>6.99</v>
      </c>
      <c r="D21" s="21"/>
      <c r="E21" s="17">
        <f t="shared" si="0"/>
        <v>0</v>
      </c>
      <c r="F21" s="70"/>
      <c r="G21" s="18" t="s">
        <v>10</v>
      </c>
      <c r="H21" s="33">
        <v>11240</v>
      </c>
      <c r="I21" s="70"/>
      <c r="J21" s="70"/>
      <c r="K21" s="29"/>
      <c r="L21" s="29"/>
      <c r="M21" s="29"/>
      <c r="N21" s="29"/>
      <c r="O21" s="29"/>
      <c r="P21" s="16"/>
      <c r="Q21" s="16"/>
      <c r="R21" s="16"/>
      <c r="S21" s="16"/>
      <c r="T21" s="16"/>
    </row>
    <row r="22" spans="2:20" x14ac:dyDescent="0.3">
      <c r="B22" s="14" t="s">
        <v>119</v>
      </c>
      <c r="C22" s="61"/>
      <c r="D22" s="21"/>
      <c r="E22" s="17">
        <f t="shared" si="0"/>
        <v>0</v>
      </c>
      <c r="F22" s="70"/>
      <c r="G22" s="18" t="s">
        <v>11</v>
      </c>
      <c r="H22" s="34">
        <v>11536</v>
      </c>
      <c r="I22" s="70"/>
      <c r="J22" s="70"/>
      <c r="K22" s="29"/>
      <c r="L22" s="29"/>
      <c r="M22" s="29"/>
      <c r="N22" s="29"/>
      <c r="O22" s="29"/>
      <c r="P22" s="16"/>
      <c r="Q22" s="16"/>
      <c r="R22" s="16"/>
      <c r="S22" s="16"/>
      <c r="T22" s="16"/>
    </row>
    <row r="23" spans="2:20" x14ac:dyDescent="0.3">
      <c r="B23" s="14" t="s">
        <v>120</v>
      </c>
      <c r="C23" s="61"/>
      <c r="D23" s="21"/>
      <c r="E23" s="17">
        <f t="shared" si="0"/>
        <v>0</v>
      </c>
      <c r="F23" s="70"/>
      <c r="G23" s="49" t="s">
        <v>12</v>
      </c>
      <c r="H23" s="50">
        <v>12299</v>
      </c>
      <c r="I23" s="70"/>
      <c r="J23" s="70"/>
      <c r="K23" s="29"/>
      <c r="L23" s="29"/>
      <c r="M23" s="29"/>
      <c r="N23" s="29"/>
      <c r="O23" s="29"/>
      <c r="P23" s="16"/>
      <c r="Q23" s="16"/>
      <c r="R23" s="16"/>
      <c r="S23" s="16"/>
      <c r="T23" s="16"/>
    </row>
    <row r="24" spans="2:20" x14ac:dyDescent="0.3">
      <c r="B24" s="14" t="s">
        <v>116</v>
      </c>
      <c r="C24" s="61"/>
      <c r="D24" s="21"/>
      <c r="E24" s="17">
        <f t="shared" si="0"/>
        <v>0</v>
      </c>
      <c r="F24" s="70"/>
      <c r="G24" s="49" t="s">
        <v>13</v>
      </c>
      <c r="H24" s="50">
        <v>14326</v>
      </c>
      <c r="I24" s="70"/>
      <c r="J24" s="70"/>
      <c r="K24" s="29"/>
      <c r="L24" s="29"/>
      <c r="M24" s="29"/>
      <c r="N24" s="29"/>
      <c r="O24" s="29"/>
      <c r="P24" s="16"/>
      <c r="Q24" s="16"/>
      <c r="R24" s="16"/>
      <c r="S24" s="16"/>
      <c r="T24" s="16"/>
    </row>
    <row r="25" spans="2:20" x14ac:dyDescent="0.3">
      <c r="B25" s="14" t="s">
        <v>124</v>
      </c>
      <c r="C25" s="61"/>
      <c r="D25" s="21"/>
      <c r="E25" s="17">
        <f>SUM(C25*D25/12)</f>
        <v>0</v>
      </c>
      <c r="F25" s="57"/>
      <c r="G25" s="49" t="s">
        <v>111</v>
      </c>
      <c r="H25" s="50">
        <v>4749</v>
      </c>
      <c r="I25" s="70"/>
      <c r="J25" s="70"/>
      <c r="K25" s="29"/>
      <c r="L25" s="29"/>
      <c r="M25" s="29"/>
      <c r="N25" s="29"/>
      <c r="O25" s="29"/>
    </row>
    <row r="26" spans="2:20" x14ac:dyDescent="0.3">
      <c r="B26" s="14" t="s">
        <v>118</v>
      </c>
      <c r="C26" s="61"/>
      <c r="D26" s="21"/>
      <c r="E26" s="17">
        <f t="shared" si="0"/>
        <v>0</v>
      </c>
      <c r="F26" s="103"/>
      <c r="G26" s="49" t="s">
        <v>14</v>
      </c>
      <c r="H26" s="50">
        <v>52133</v>
      </c>
      <c r="I26" s="70"/>
      <c r="J26" s="70"/>
      <c r="K26" s="29"/>
      <c r="L26" s="29"/>
      <c r="M26" s="29"/>
      <c r="N26" s="29"/>
      <c r="O26" s="29"/>
      <c r="P26" s="16"/>
      <c r="Q26" s="16"/>
      <c r="R26" s="16"/>
      <c r="S26" s="16"/>
      <c r="T26" s="16"/>
    </row>
    <row r="27" spans="2:20" x14ac:dyDescent="0.3">
      <c r="B27" s="14" t="s">
        <v>125</v>
      </c>
      <c r="C27" s="61"/>
      <c r="D27" s="21"/>
      <c r="E27" s="17">
        <f>SUM(C27*D27/12)</f>
        <v>0</v>
      </c>
      <c r="F27" s="103"/>
      <c r="G27" s="70"/>
      <c r="H27" s="70"/>
      <c r="I27" s="70"/>
      <c r="J27" s="70"/>
      <c r="K27" s="29"/>
      <c r="L27" s="29"/>
      <c r="M27" s="29"/>
      <c r="N27" s="29"/>
      <c r="O27" s="29"/>
    </row>
    <row r="28" spans="2:20" x14ac:dyDescent="0.3">
      <c r="B28" s="14" t="s">
        <v>117</v>
      </c>
      <c r="C28" s="61"/>
      <c r="D28" s="21"/>
      <c r="E28" s="17">
        <f t="shared" si="0"/>
        <v>0</v>
      </c>
      <c r="F28" s="102"/>
      <c r="G28" s="100"/>
      <c r="H28" s="101"/>
      <c r="I28" s="29"/>
      <c r="J28" s="29"/>
      <c r="K28" s="29"/>
      <c r="L28" s="29"/>
      <c r="M28" s="29"/>
      <c r="N28" s="29"/>
      <c r="O28" s="29"/>
      <c r="P28" s="16"/>
      <c r="Q28" s="16"/>
      <c r="R28" s="16"/>
      <c r="S28" s="16"/>
      <c r="T28" s="16"/>
    </row>
    <row r="29" spans="2:20" x14ac:dyDescent="0.3">
      <c r="B29" s="14" t="s">
        <v>126</v>
      </c>
      <c r="C29" s="61"/>
      <c r="D29" s="21"/>
      <c r="E29" s="17">
        <f>SUM(C29*D29/12)</f>
        <v>0</v>
      </c>
      <c r="F29" s="102"/>
      <c r="G29" s="29"/>
      <c r="H29" s="29"/>
      <c r="I29" s="29"/>
      <c r="J29" s="29"/>
      <c r="K29" s="29"/>
      <c r="L29" s="29"/>
      <c r="M29" s="29"/>
      <c r="N29" s="29"/>
      <c r="O29" s="29"/>
    </row>
    <row r="30" spans="2:20" x14ac:dyDescent="0.3">
      <c r="B30" s="14" t="s">
        <v>135</v>
      </c>
      <c r="C30" s="61"/>
      <c r="D30" s="21"/>
      <c r="E30" s="17">
        <f t="shared" si="0"/>
        <v>0</v>
      </c>
      <c r="F30" s="102"/>
      <c r="G30" s="100"/>
      <c r="H30" s="101"/>
      <c r="I30" s="29"/>
      <c r="J30" s="29"/>
      <c r="K30" s="29"/>
      <c r="L30" s="29"/>
      <c r="M30" s="29"/>
      <c r="N30" s="29"/>
      <c r="O30" s="29"/>
      <c r="P30" s="16"/>
      <c r="Q30" s="16"/>
      <c r="R30" s="16"/>
      <c r="S30" s="16"/>
      <c r="T30" s="16"/>
    </row>
    <row r="31" spans="2:20" x14ac:dyDescent="0.3">
      <c r="B31" s="14" t="s">
        <v>127</v>
      </c>
      <c r="C31" s="61"/>
      <c r="D31" s="21"/>
      <c r="E31" s="17">
        <f>SUM(C31*D31/12)</f>
        <v>0</v>
      </c>
      <c r="F31" s="102"/>
      <c r="G31" s="29"/>
      <c r="H31" s="29"/>
      <c r="I31" s="29"/>
      <c r="J31" s="29"/>
      <c r="K31" s="29"/>
      <c r="L31" s="29"/>
      <c r="M31" s="29"/>
      <c r="N31" s="29"/>
      <c r="O31" s="29"/>
    </row>
    <row r="32" spans="2:20" x14ac:dyDescent="0.3">
      <c r="B32" s="14" t="s">
        <v>152</v>
      </c>
      <c r="C32" s="17">
        <v>1330.37</v>
      </c>
      <c r="D32" s="21"/>
      <c r="E32" s="17">
        <f t="shared" si="0"/>
        <v>0</v>
      </c>
      <c r="F32" s="29"/>
      <c r="G32" s="100"/>
      <c r="H32" s="101"/>
      <c r="I32" s="29"/>
      <c r="J32" s="29"/>
      <c r="K32" s="29"/>
      <c r="L32" s="29"/>
      <c r="M32" s="29"/>
      <c r="N32" s="29"/>
      <c r="O32" s="29"/>
      <c r="P32" s="16"/>
      <c r="Q32" s="16"/>
      <c r="R32" s="16"/>
      <c r="S32" s="16"/>
      <c r="T32" s="16"/>
    </row>
    <row r="33" spans="2:20" x14ac:dyDescent="0.3">
      <c r="B33" s="14" t="s">
        <v>153</v>
      </c>
      <c r="C33" s="21"/>
      <c r="D33" s="60"/>
      <c r="E33" s="17">
        <f t="shared" si="0"/>
        <v>0</v>
      </c>
      <c r="F33" s="29"/>
      <c r="G33" s="100"/>
      <c r="H33" s="101"/>
      <c r="I33" s="29"/>
      <c r="J33" s="29"/>
      <c r="K33" s="29"/>
      <c r="L33" s="29"/>
      <c r="M33" s="29"/>
      <c r="N33" s="29"/>
      <c r="O33" s="29"/>
      <c r="P33" s="16"/>
      <c r="Q33" s="16"/>
      <c r="R33" s="16"/>
      <c r="S33" s="16"/>
      <c r="T33" s="16"/>
    </row>
    <row r="34" spans="2:20" x14ac:dyDescent="0.3">
      <c r="B34" s="14" t="s">
        <v>142</v>
      </c>
      <c r="C34" s="21"/>
      <c r="D34" s="60"/>
      <c r="E34" s="17">
        <f>SUM(C34*D34/12)</f>
        <v>0</v>
      </c>
      <c r="F34" s="52"/>
      <c r="G34" s="29"/>
      <c r="H34" s="29"/>
      <c r="I34" s="29"/>
      <c r="J34" s="29"/>
      <c r="K34" s="29"/>
      <c r="L34" s="29"/>
      <c r="M34" s="29"/>
      <c r="N34" s="29"/>
      <c r="O34" s="29"/>
    </row>
    <row r="35" spans="2:20" x14ac:dyDescent="0.3">
      <c r="B35" s="14" t="s">
        <v>128</v>
      </c>
      <c r="C35" s="17">
        <v>44</v>
      </c>
      <c r="D35" s="21"/>
      <c r="E35" s="17">
        <f>SUM(C35*D35/12)</f>
        <v>0</v>
      </c>
      <c r="F35" s="29"/>
      <c r="G35" s="29"/>
      <c r="H35" s="29"/>
      <c r="I35" s="29"/>
      <c r="J35" s="29"/>
      <c r="K35" s="29"/>
      <c r="L35" s="29"/>
      <c r="M35" s="29"/>
      <c r="N35" s="29"/>
      <c r="O35" s="29"/>
    </row>
    <row r="36" spans="2:20" x14ac:dyDescent="0.3">
      <c r="B36" s="14" t="s">
        <v>32</v>
      </c>
      <c r="C36" s="17">
        <v>7.9</v>
      </c>
      <c r="D36" s="21"/>
      <c r="E36" s="17">
        <f t="shared" si="0"/>
        <v>0</v>
      </c>
      <c r="F36" s="29"/>
      <c r="G36" s="100"/>
      <c r="H36" s="101"/>
      <c r="I36" s="29"/>
      <c r="J36" s="29"/>
      <c r="K36" s="29"/>
      <c r="L36" s="29"/>
      <c r="M36" s="29"/>
      <c r="N36" s="29"/>
      <c r="O36" s="29"/>
      <c r="P36" s="16"/>
      <c r="Q36" s="16"/>
      <c r="R36" s="16"/>
      <c r="S36" s="16"/>
      <c r="T36" s="16"/>
    </row>
    <row r="37" spans="2:20" x14ac:dyDescent="0.3">
      <c r="B37" s="14" t="s">
        <v>33</v>
      </c>
      <c r="C37" s="61"/>
      <c r="D37" s="21"/>
      <c r="E37" s="17">
        <f t="shared" si="0"/>
        <v>0</v>
      </c>
      <c r="F37" s="29"/>
      <c r="G37" s="100"/>
      <c r="H37" s="101"/>
      <c r="I37" s="29"/>
      <c r="J37" s="29"/>
      <c r="K37" s="29"/>
      <c r="L37" s="29"/>
      <c r="M37" s="29"/>
      <c r="N37" s="29"/>
      <c r="O37" s="29"/>
      <c r="P37" s="16"/>
      <c r="Q37" s="16"/>
      <c r="R37" s="16"/>
      <c r="S37" s="16"/>
      <c r="T37" s="16"/>
    </row>
    <row r="38" spans="2:20" x14ac:dyDescent="0.3">
      <c r="B38" s="14" t="s">
        <v>143</v>
      </c>
      <c r="C38" s="21"/>
      <c r="D38" s="60"/>
      <c r="E38" s="17">
        <f t="shared" si="0"/>
        <v>0</v>
      </c>
      <c r="F38" s="29"/>
      <c r="G38" s="100"/>
      <c r="H38" s="101"/>
      <c r="I38" s="29"/>
      <c r="J38" s="29"/>
      <c r="K38" s="29"/>
      <c r="L38" s="29"/>
      <c r="M38" s="29"/>
      <c r="N38" s="29"/>
      <c r="O38" s="29"/>
      <c r="P38" s="16"/>
      <c r="Q38" s="16"/>
      <c r="R38" s="16"/>
      <c r="S38" s="16"/>
      <c r="T38" s="16"/>
    </row>
    <row r="39" spans="2:20" x14ac:dyDescent="0.3">
      <c r="B39" s="14" t="s">
        <v>144</v>
      </c>
      <c r="C39" s="21"/>
      <c r="D39" s="60"/>
      <c r="E39" s="17">
        <f t="shared" si="0"/>
        <v>0</v>
      </c>
      <c r="F39" s="29"/>
      <c r="G39" s="100"/>
      <c r="H39" s="101"/>
      <c r="I39" s="29"/>
      <c r="J39" s="29"/>
      <c r="K39" s="29"/>
      <c r="L39" s="29"/>
      <c r="M39" s="29"/>
      <c r="N39" s="29"/>
      <c r="O39" s="29"/>
      <c r="P39" s="16"/>
      <c r="Q39" s="16"/>
      <c r="R39" s="16"/>
      <c r="S39" s="16"/>
      <c r="T39" s="16"/>
    </row>
    <row r="40" spans="2:20" x14ac:dyDescent="0.3">
      <c r="B40" s="14" t="s">
        <v>34</v>
      </c>
      <c r="C40" s="62"/>
      <c r="D40" s="21"/>
      <c r="E40" s="17">
        <f t="shared" si="0"/>
        <v>0</v>
      </c>
      <c r="F40" s="29"/>
      <c r="G40" s="100"/>
      <c r="H40" s="101"/>
      <c r="I40" s="29"/>
      <c r="J40" s="29"/>
      <c r="K40" s="29"/>
      <c r="L40" s="29"/>
      <c r="M40" s="29"/>
      <c r="N40" s="29"/>
      <c r="O40" s="29"/>
      <c r="P40" s="16"/>
      <c r="Q40" s="16"/>
      <c r="R40" s="16"/>
      <c r="S40" s="16"/>
      <c r="T40" s="16"/>
    </row>
    <row r="41" spans="2:20" x14ac:dyDescent="0.3">
      <c r="B41" s="14" t="s">
        <v>35</v>
      </c>
      <c r="C41" s="21"/>
      <c r="D41" s="21"/>
      <c r="E41" s="17">
        <f t="shared" si="0"/>
        <v>0</v>
      </c>
      <c r="F41" s="29"/>
      <c r="G41" s="100"/>
      <c r="H41" s="101"/>
      <c r="I41" s="29"/>
      <c r="J41" s="29"/>
      <c r="K41" s="29"/>
      <c r="L41" s="29"/>
      <c r="M41" s="29"/>
      <c r="N41" s="29"/>
      <c r="O41" s="29"/>
      <c r="P41" s="16"/>
      <c r="Q41" s="16"/>
      <c r="R41" s="16"/>
      <c r="S41" s="16"/>
      <c r="T41" s="16"/>
    </row>
    <row r="42" spans="2:20" x14ac:dyDescent="0.3">
      <c r="B42" s="14" t="s">
        <v>36</v>
      </c>
      <c r="C42" s="21"/>
      <c r="D42" s="21"/>
      <c r="E42" s="17">
        <f t="shared" si="0"/>
        <v>0</v>
      </c>
      <c r="F42" s="29"/>
      <c r="G42" s="100"/>
      <c r="H42" s="101"/>
      <c r="I42" s="29"/>
      <c r="J42" s="29"/>
      <c r="K42" s="29"/>
      <c r="L42" s="29"/>
      <c r="M42" s="29"/>
      <c r="N42" s="29"/>
      <c r="O42" s="29"/>
      <c r="P42" s="16"/>
      <c r="Q42" s="16"/>
      <c r="R42" s="16"/>
      <c r="S42" s="16"/>
      <c r="T42" s="16"/>
    </row>
    <row r="43" spans="2:20" x14ac:dyDescent="0.3">
      <c r="B43" s="14" t="s">
        <v>37</v>
      </c>
      <c r="C43" s="21"/>
      <c r="D43" s="21"/>
      <c r="E43" s="17">
        <f t="shared" si="0"/>
        <v>0</v>
      </c>
      <c r="F43" s="29"/>
      <c r="G43" s="29"/>
      <c r="H43" s="29"/>
      <c r="I43" s="29"/>
      <c r="J43" s="29"/>
      <c r="K43" s="29"/>
      <c r="L43" s="29"/>
      <c r="M43" s="29"/>
      <c r="N43" s="29"/>
      <c r="O43" s="29"/>
      <c r="P43" s="16"/>
      <c r="Q43" s="16"/>
      <c r="R43" s="16"/>
      <c r="S43" s="16"/>
      <c r="T43" s="16"/>
    </row>
    <row r="44" spans="2:20" x14ac:dyDescent="0.3">
      <c r="B44" s="14" t="s">
        <v>38</v>
      </c>
      <c r="C44" s="21"/>
      <c r="D44" s="21"/>
      <c r="E44" s="17">
        <f>SUM(C44*D44/12)</f>
        <v>0</v>
      </c>
      <c r="F44" s="29"/>
      <c r="G44" s="29"/>
      <c r="H44" s="29"/>
      <c r="I44" s="29"/>
      <c r="J44" s="29"/>
      <c r="K44" s="29"/>
      <c r="L44" s="29"/>
      <c r="M44" s="29"/>
      <c r="N44" s="29"/>
      <c r="O44" s="29"/>
      <c r="P44" s="16"/>
      <c r="Q44" s="16"/>
      <c r="R44" s="16"/>
      <c r="S44" s="16"/>
      <c r="T44" s="16"/>
    </row>
    <row r="45" spans="2:20" x14ac:dyDescent="0.3">
      <c r="B45" s="14" t="s">
        <v>39</v>
      </c>
      <c r="C45" s="21"/>
      <c r="D45" s="21"/>
      <c r="E45" s="17">
        <f>SUM(C45*D45/12)</f>
        <v>0</v>
      </c>
      <c r="F45" s="29"/>
      <c r="G45" s="29"/>
      <c r="H45" s="29"/>
      <c r="I45" s="29"/>
      <c r="J45" s="29"/>
      <c r="K45" s="29"/>
      <c r="L45" s="29"/>
      <c r="M45" s="29"/>
      <c r="N45" s="29"/>
      <c r="O45" s="29"/>
      <c r="P45" s="16"/>
      <c r="Q45" s="16"/>
      <c r="R45" s="16"/>
      <c r="S45" s="16"/>
      <c r="T45" s="16"/>
    </row>
    <row r="46" spans="2:20" x14ac:dyDescent="0.3">
      <c r="B46" s="53" t="s">
        <v>146</v>
      </c>
      <c r="C46" s="17">
        <v>20.82</v>
      </c>
      <c r="D46" s="21"/>
      <c r="E46" s="17">
        <f>SUM(C46*D46/12)</f>
        <v>0</v>
      </c>
      <c r="F46" s="29"/>
      <c r="G46" s="29"/>
      <c r="H46" s="29"/>
      <c r="I46" s="29"/>
      <c r="J46" s="29"/>
      <c r="K46" s="29"/>
      <c r="L46" s="29"/>
      <c r="M46" s="29"/>
      <c r="N46" s="29"/>
      <c r="O46" s="29"/>
      <c r="P46" s="16"/>
      <c r="Q46" s="16"/>
      <c r="R46" s="16"/>
      <c r="S46" s="16"/>
      <c r="T46" s="16"/>
    </row>
    <row r="47" spans="2:20" x14ac:dyDescent="0.3">
      <c r="B47" s="53" t="s">
        <v>147</v>
      </c>
      <c r="C47" s="17">
        <v>20.82</v>
      </c>
      <c r="D47" s="21"/>
      <c r="E47" s="17">
        <f>SUM(C47*D47/12)</f>
        <v>0</v>
      </c>
      <c r="F47" s="29"/>
      <c r="G47" s="29"/>
      <c r="H47" s="29"/>
      <c r="I47" s="29"/>
      <c r="J47" s="29"/>
      <c r="K47" s="29"/>
      <c r="L47" s="29"/>
      <c r="M47" s="29"/>
      <c r="N47" s="29"/>
      <c r="O47" s="29"/>
      <c r="P47" s="16"/>
      <c r="Q47" s="16"/>
      <c r="R47" s="16"/>
      <c r="S47" s="16"/>
      <c r="T47" s="16"/>
    </row>
    <row r="48" spans="2:20" x14ac:dyDescent="0.3">
      <c r="B48" s="53" t="s">
        <v>148</v>
      </c>
      <c r="C48" s="17">
        <v>20.82</v>
      </c>
      <c r="D48" s="21"/>
      <c r="E48" s="17">
        <f>SUM(C48*D48/12)</f>
        <v>0</v>
      </c>
      <c r="F48" s="29"/>
      <c r="G48" s="29"/>
      <c r="H48" s="29"/>
      <c r="I48" s="29"/>
      <c r="J48" s="29"/>
      <c r="K48" s="29"/>
      <c r="L48" s="29"/>
      <c r="M48" s="29"/>
      <c r="N48" s="29"/>
      <c r="O48" s="29"/>
      <c r="P48" s="16"/>
      <c r="Q48" s="16"/>
      <c r="R48" s="16"/>
      <c r="S48" s="16"/>
      <c r="T48" s="16"/>
    </row>
    <row r="49" spans="2:20" x14ac:dyDescent="0.3">
      <c r="B49" s="53" t="s">
        <v>145</v>
      </c>
      <c r="C49" s="17">
        <v>20.82</v>
      </c>
      <c r="D49" s="21"/>
      <c r="E49" s="17">
        <f>SUM(C49*D49/12)</f>
        <v>0</v>
      </c>
      <c r="F49" s="29"/>
      <c r="G49" s="29"/>
      <c r="H49" s="29"/>
      <c r="I49" s="29"/>
      <c r="J49" s="29"/>
      <c r="K49" s="29"/>
      <c r="L49" s="29"/>
      <c r="M49" s="29"/>
      <c r="N49" s="29"/>
      <c r="O49" s="29"/>
      <c r="P49" s="16"/>
      <c r="Q49" s="16"/>
      <c r="R49" s="16"/>
      <c r="S49" s="16"/>
      <c r="T49" s="16"/>
    </row>
    <row r="50" spans="2:20" x14ac:dyDescent="0.3">
      <c r="B50" s="14" t="s">
        <v>40</v>
      </c>
      <c r="C50" s="21"/>
      <c r="D50" s="21"/>
      <c r="E50" s="17">
        <f t="shared" si="0"/>
        <v>0</v>
      </c>
      <c r="F50" s="29"/>
      <c r="G50" s="29"/>
      <c r="H50" s="29"/>
      <c r="I50" s="29"/>
      <c r="J50" s="29"/>
      <c r="K50" s="29"/>
      <c r="L50" s="29"/>
      <c r="M50" s="29"/>
      <c r="N50" s="29"/>
      <c r="O50" s="29"/>
      <c r="P50" s="16"/>
      <c r="Q50" s="16"/>
      <c r="R50" s="16"/>
      <c r="S50" s="16"/>
      <c r="T50" s="16"/>
    </row>
    <row r="51" spans="2:20" x14ac:dyDescent="0.3">
      <c r="B51" s="14" t="s">
        <v>41</v>
      </c>
      <c r="C51" s="21"/>
      <c r="D51" s="21"/>
      <c r="E51" s="17">
        <f t="shared" si="0"/>
        <v>0</v>
      </c>
      <c r="F51" s="29"/>
      <c r="G51" s="29"/>
      <c r="H51" s="29"/>
      <c r="I51" s="29"/>
      <c r="J51" s="29"/>
      <c r="K51" s="29"/>
      <c r="L51" s="29"/>
      <c r="M51" s="29"/>
      <c r="N51" s="29"/>
      <c r="O51" s="29"/>
      <c r="P51" s="16"/>
      <c r="Q51" s="16"/>
      <c r="R51" s="16"/>
      <c r="S51" s="16"/>
      <c r="T51" s="16"/>
    </row>
    <row r="52" spans="2:20" x14ac:dyDescent="0.3">
      <c r="B52" s="14" t="s">
        <v>42</v>
      </c>
      <c r="C52" s="17">
        <v>9.9</v>
      </c>
      <c r="D52" s="21"/>
      <c r="E52" s="17">
        <f t="shared" si="0"/>
        <v>0</v>
      </c>
      <c r="F52" s="29"/>
      <c r="G52" s="29"/>
      <c r="H52" s="29"/>
      <c r="I52" s="29"/>
      <c r="J52" s="29"/>
      <c r="K52" s="29"/>
      <c r="L52" s="29"/>
      <c r="M52" s="29"/>
      <c r="N52" s="29"/>
      <c r="O52" s="29"/>
      <c r="P52" s="16"/>
      <c r="Q52" s="16"/>
      <c r="R52" s="16"/>
      <c r="S52" s="16"/>
      <c r="T52" s="16"/>
    </row>
    <row r="53" spans="2:20" x14ac:dyDescent="0.3">
      <c r="B53" s="14" t="s">
        <v>43</v>
      </c>
      <c r="C53" s="17">
        <v>10.87</v>
      </c>
      <c r="D53" s="21"/>
      <c r="E53" s="17">
        <f t="shared" si="0"/>
        <v>0</v>
      </c>
      <c r="F53" s="29"/>
      <c r="G53" s="29"/>
      <c r="H53" s="29"/>
      <c r="I53" s="29"/>
      <c r="J53" s="29"/>
      <c r="K53" s="29"/>
      <c r="L53" s="29"/>
      <c r="M53" s="29"/>
      <c r="N53" s="29"/>
      <c r="O53" s="29"/>
      <c r="P53" s="16"/>
      <c r="Q53" s="16"/>
      <c r="R53" s="16"/>
      <c r="S53" s="16"/>
      <c r="T53" s="16"/>
    </row>
    <row r="54" spans="2:20" x14ac:dyDescent="0.3">
      <c r="B54" s="14" t="s">
        <v>44</v>
      </c>
      <c r="C54" s="17">
        <v>7.9</v>
      </c>
      <c r="D54" s="21"/>
      <c r="E54" s="17">
        <f t="shared" si="0"/>
        <v>0</v>
      </c>
      <c r="F54" s="29"/>
      <c r="G54" s="29"/>
      <c r="H54" s="29"/>
      <c r="I54" s="29"/>
      <c r="J54" s="29"/>
      <c r="K54" s="29"/>
      <c r="L54" s="29"/>
      <c r="M54" s="29"/>
      <c r="N54" s="29"/>
      <c r="O54" s="29"/>
      <c r="P54" s="16"/>
      <c r="Q54" s="16"/>
      <c r="R54" s="16"/>
      <c r="S54" s="16"/>
      <c r="T54" s="16"/>
    </row>
    <row r="55" spans="2:20" x14ac:dyDescent="0.3">
      <c r="B55" s="14" t="s">
        <v>45</v>
      </c>
      <c r="C55" s="17">
        <v>7.9</v>
      </c>
      <c r="D55" s="21"/>
      <c r="E55" s="17">
        <f t="shared" si="0"/>
        <v>0</v>
      </c>
      <c r="F55" s="29"/>
      <c r="G55" s="29"/>
      <c r="H55" s="29"/>
      <c r="I55" s="29"/>
      <c r="J55" s="29"/>
      <c r="K55" s="29"/>
      <c r="L55" s="29"/>
      <c r="M55" s="29"/>
      <c r="N55" s="29"/>
      <c r="O55" s="29"/>
      <c r="P55" s="16"/>
      <c r="Q55" s="16"/>
      <c r="R55" s="16"/>
      <c r="S55" s="16"/>
      <c r="T55" s="16"/>
    </row>
    <row r="56" spans="2:20" x14ac:dyDescent="0.3">
      <c r="B56" s="14" t="s">
        <v>46</v>
      </c>
      <c r="C56" s="17">
        <v>7.9</v>
      </c>
      <c r="D56" s="21"/>
      <c r="E56" s="17">
        <f t="shared" si="0"/>
        <v>0</v>
      </c>
      <c r="F56" s="29"/>
      <c r="G56" s="29"/>
      <c r="H56" s="29"/>
      <c r="I56" s="29"/>
      <c r="J56" s="29"/>
      <c r="K56" s="29"/>
      <c r="L56" s="29"/>
      <c r="M56" s="29"/>
      <c r="N56" s="29"/>
      <c r="O56" s="29"/>
      <c r="P56" s="16"/>
      <c r="Q56" s="16"/>
      <c r="R56" s="16"/>
      <c r="S56" s="16"/>
      <c r="T56" s="16"/>
    </row>
    <row r="57" spans="2:20" x14ac:dyDescent="0.3">
      <c r="B57" s="14" t="s">
        <v>47</v>
      </c>
      <c r="C57" s="17">
        <v>7.9</v>
      </c>
      <c r="D57" s="21"/>
      <c r="E57" s="17">
        <f t="shared" si="0"/>
        <v>0</v>
      </c>
      <c r="F57" s="29"/>
      <c r="G57" s="29"/>
      <c r="H57" s="29"/>
      <c r="I57" s="29"/>
      <c r="J57" s="29"/>
      <c r="K57" s="29"/>
      <c r="L57" s="29"/>
      <c r="M57" s="29"/>
      <c r="N57" s="29"/>
      <c r="O57" s="29"/>
      <c r="P57" s="16"/>
      <c r="Q57" s="16"/>
      <c r="R57" s="16"/>
      <c r="S57" s="16"/>
      <c r="T57" s="16"/>
    </row>
    <row r="58" spans="2:20" x14ac:dyDescent="0.3">
      <c r="B58" s="14" t="s">
        <v>48</v>
      </c>
      <c r="C58" s="17">
        <v>9.16</v>
      </c>
      <c r="D58" s="21"/>
      <c r="E58" s="17">
        <f t="shared" si="0"/>
        <v>0</v>
      </c>
      <c r="F58" s="29"/>
      <c r="G58" s="29"/>
      <c r="H58" s="29"/>
      <c r="I58" s="29"/>
      <c r="J58" s="29"/>
      <c r="K58" s="29"/>
      <c r="L58" s="29"/>
      <c r="M58" s="29"/>
      <c r="N58" s="29"/>
      <c r="O58" s="29"/>
      <c r="P58" s="16"/>
      <c r="Q58" s="16"/>
      <c r="R58" s="16"/>
      <c r="S58" s="16"/>
      <c r="T58" s="16"/>
    </row>
    <row r="59" spans="2:20" x14ac:dyDescent="0.3">
      <c r="B59" s="14" t="s">
        <v>49</v>
      </c>
      <c r="C59" s="17">
        <v>9.16</v>
      </c>
      <c r="D59" s="21"/>
      <c r="E59" s="17">
        <f t="shared" si="0"/>
        <v>0</v>
      </c>
      <c r="F59" s="29"/>
      <c r="G59" s="29"/>
      <c r="H59" s="29"/>
      <c r="I59" s="29"/>
      <c r="J59" s="29"/>
      <c r="K59" s="29"/>
      <c r="L59" s="29"/>
      <c r="M59" s="29"/>
      <c r="N59" s="29"/>
      <c r="O59" s="29"/>
    </row>
    <row r="60" spans="2:20" x14ac:dyDescent="0.3">
      <c r="B60" s="14" t="s">
        <v>50</v>
      </c>
      <c r="C60" s="23"/>
      <c r="D60" s="21"/>
      <c r="E60" s="17">
        <f t="shared" si="0"/>
        <v>0</v>
      </c>
      <c r="F60" s="29"/>
      <c r="G60" s="29"/>
      <c r="H60" s="29"/>
      <c r="I60" s="29"/>
      <c r="J60" s="29"/>
      <c r="K60" s="29"/>
      <c r="L60" s="29"/>
      <c r="M60" s="29"/>
      <c r="N60" s="29"/>
      <c r="O60" s="29"/>
    </row>
    <row r="61" spans="2:20" x14ac:dyDescent="0.3">
      <c r="B61" s="14" t="s">
        <v>51</v>
      </c>
      <c r="C61" s="23"/>
      <c r="D61" s="21"/>
      <c r="E61" s="17">
        <f>SUM(C61*D61/12)</f>
        <v>0</v>
      </c>
      <c r="F61" s="29"/>
      <c r="G61" s="29"/>
      <c r="H61" s="29"/>
      <c r="I61" s="29"/>
      <c r="J61" s="29"/>
      <c r="K61" s="29"/>
      <c r="L61" s="29"/>
      <c r="M61" s="29"/>
      <c r="N61" s="29"/>
      <c r="O61" s="29"/>
    </row>
    <row r="62" spans="2:20" x14ac:dyDescent="0.3">
      <c r="B62" s="14" t="s">
        <v>52</v>
      </c>
      <c r="C62" s="23"/>
      <c r="D62" s="21"/>
      <c r="E62" s="17">
        <f t="shared" ref="E62:E79" si="1">SUM(C62*D62/12)</f>
        <v>0</v>
      </c>
      <c r="F62" s="29"/>
      <c r="G62" s="29"/>
      <c r="H62" s="29"/>
      <c r="I62" s="29"/>
      <c r="J62" s="29"/>
      <c r="K62" s="29"/>
      <c r="L62" s="29"/>
      <c r="M62" s="29"/>
      <c r="N62" s="29"/>
      <c r="O62" s="29"/>
    </row>
    <row r="63" spans="2:20" x14ac:dyDescent="0.3">
      <c r="B63" s="14" t="s">
        <v>53</v>
      </c>
      <c r="C63" s="19">
        <v>6.21</v>
      </c>
      <c r="D63" s="21"/>
      <c r="E63" s="17">
        <f t="shared" si="1"/>
        <v>0</v>
      </c>
      <c r="F63" s="29"/>
      <c r="G63" s="29"/>
      <c r="H63" s="29"/>
      <c r="I63" s="29"/>
      <c r="J63" s="29"/>
      <c r="K63" s="29"/>
      <c r="L63" s="29"/>
      <c r="M63" s="29"/>
      <c r="N63" s="29"/>
      <c r="O63" s="29"/>
    </row>
    <row r="64" spans="2:20" x14ac:dyDescent="0.3">
      <c r="B64" s="14" t="s">
        <v>54</v>
      </c>
      <c r="C64" s="17">
        <v>6.67</v>
      </c>
      <c r="D64" s="21"/>
      <c r="E64" s="17">
        <f t="shared" si="1"/>
        <v>0</v>
      </c>
      <c r="F64" s="29"/>
      <c r="G64" s="29"/>
      <c r="H64" s="29"/>
      <c r="I64" s="29"/>
      <c r="J64" s="29"/>
      <c r="K64" s="29"/>
      <c r="L64" s="29"/>
      <c r="M64" s="29"/>
      <c r="N64" s="29"/>
      <c r="O64" s="29"/>
    </row>
    <row r="65" spans="2:15" x14ac:dyDescent="0.3">
      <c r="B65" s="14" t="s">
        <v>55</v>
      </c>
      <c r="C65" s="17">
        <v>9.64</v>
      </c>
      <c r="D65" s="21"/>
      <c r="E65" s="17">
        <f t="shared" si="1"/>
        <v>0</v>
      </c>
      <c r="F65" s="29"/>
      <c r="G65" s="29"/>
      <c r="H65" s="29"/>
      <c r="I65" s="29"/>
      <c r="J65" s="29"/>
      <c r="K65" s="29"/>
      <c r="L65" s="29"/>
      <c r="M65" s="29"/>
      <c r="N65" s="29"/>
      <c r="O65" s="29"/>
    </row>
    <row r="66" spans="2:15" x14ac:dyDescent="0.3">
      <c r="B66" s="14" t="s">
        <v>56</v>
      </c>
      <c r="C66" s="17">
        <v>173.52</v>
      </c>
      <c r="D66" s="21"/>
      <c r="E66" s="17">
        <f t="shared" si="1"/>
        <v>0</v>
      </c>
      <c r="F66" s="29"/>
      <c r="G66" s="29"/>
      <c r="H66" s="29"/>
      <c r="I66" s="29"/>
      <c r="J66" s="29"/>
      <c r="K66" s="29"/>
      <c r="L66" s="29"/>
      <c r="M66" s="29"/>
      <c r="N66" s="29"/>
      <c r="O66" s="29"/>
    </row>
    <row r="67" spans="2:15" x14ac:dyDescent="0.3">
      <c r="B67" s="14" t="s">
        <v>57</v>
      </c>
      <c r="C67" s="17">
        <v>9.64</v>
      </c>
      <c r="D67" s="21"/>
      <c r="E67" s="17">
        <f t="shared" si="1"/>
        <v>0</v>
      </c>
      <c r="F67" s="29"/>
      <c r="G67" s="29"/>
      <c r="H67" s="29"/>
      <c r="I67" s="29"/>
      <c r="J67" s="29"/>
      <c r="K67" s="29"/>
      <c r="L67" s="29"/>
      <c r="M67" s="29"/>
      <c r="N67" s="29"/>
      <c r="O67" s="29"/>
    </row>
    <row r="68" spans="2:15" x14ac:dyDescent="0.3">
      <c r="B68" s="14" t="s">
        <v>58</v>
      </c>
      <c r="C68" s="17">
        <v>9.64</v>
      </c>
      <c r="D68" s="21"/>
      <c r="E68" s="17">
        <f t="shared" si="1"/>
        <v>0</v>
      </c>
      <c r="F68" s="29"/>
      <c r="G68" s="29"/>
      <c r="H68" s="29"/>
      <c r="I68" s="29"/>
      <c r="J68" s="29"/>
      <c r="K68" s="29"/>
      <c r="L68" s="29"/>
      <c r="M68" s="29"/>
      <c r="N68" s="29"/>
      <c r="O68" s="29"/>
    </row>
    <row r="69" spans="2:15" x14ac:dyDescent="0.3">
      <c r="B69" s="14" t="s">
        <v>59</v>
      </c>
      <c r="C69" s="17">
        <v>173.52</v>
      </c>
      <c r="D69" s="21"/>
      <c r="E69" s="17">
        <f t="shared" si="1"/>
        <v>0</v>
      </c>
      <c r="F69" s="29"/>
      <c r="G69" s="29"/>
      <c r="H69" s="29"/>
      <c r="I69" s="29"/>
      <c r="J69" s="29"/>
      <c r="K69" s="29"/>
      <c r="L69" s="29"/>
      <c r="M69" s="29"/>
      <c r="N69" s="29"/>
      <c r="O69" s="29"/>
    </row>
    <row r="70" spans="2:15" x14ac:dyDescent="0.3">
      <c r="B70" s="14" t="s">
        <v>60</v>
      </c>
      <c r="C70" s="21"/>
      <c r="D70" s="21"/>
      <c r="E70" s="17">
        <f t="shared" si="1"/>
        <v>0</v>
      </c>
      <c r="F70" s="29"/>
      <c r="G70" s="29"/>
      <c r="H70" s="29"/>
      <c r="I70" s="29"/>
      <c r="J70" s="29"/>
      <c r="K70" s="29"/>
      <c r="L70" s="29"/>
      <c r="M70" s="29"/>
      <c r="N70" s="29"/>
      <c r="O70" s="29"/>
    </row>
    <row r="71" spans="2:15" x14ac:dyDescent="0.3">
      <c r="B71" s="14" t="s">
        <v>61</v>
      </c>
      <c r="C71" s="17">
        <v>147.85</v>
      </c>
      <c r="D71" s="21"/>
      <c r="E71" s="17">
        <f t="shared" si="1"/>
        <v>0</v>
      </c>
      <c r="F71" s="29"/>
      <c r="G71" s="29"/>
      <c r="H71" s="29"/>
      <c r="I71" s="29"/>
      <c r="J71" s="29"/>
      <c r="K71" s="29"/>
      <c r="L71" s="29"/>
      <c r="M71" s="29"/>
      <c r="N71" s="29"/>
      <c r="O71" s="29"/>
    </row>
    <row r="72" spans="2:15" x14ac:dyDescent="0.3">
      <c r="B72" s="14" t="s">
        <v>62</v>
      </c>
      <c r="C72" s="21"/>
      <c r="D72" s="21"/>
      <c r="E72" s="17">
        <f t="shared" si="1"/>
        <v>0</v>
      </c>
      <c r="F72" s="29"/>
      <c r="G72" s="29"/>
      <c r="H72" s="29"/>
      <c r="I72" s="29"/>
      <c r="J72" s="29"/>
      <c r="K72" s="29"/>
      <c r="L72" s="29"/>
      <c r="M72" s="29"/>
      <c r="N72" s="29"/>
      <c r="O72" s="29"/>
    </row>
    <row r="73" spans="2:15" x14ac:dyDescent="0.3">
      <c r="B73" s="14" t="s">
        <v>63</v>
      </c>
      <c r="C73" s="21"/>
      <c r="D73" s="21"/>
      <c r="E73" s="17">
        <f>SUM(C73*D73/12)</f>
        <v>0</v>
      </c>
      <c r="F73" s="29"/>
      <c r="G73" s="29"/>
      <c r="H73" s="29"/>
      <c r="I73" s="29"/>
      <c r="J73" s="29"/>
      <c r="K73" s="29"/>
      <c r="L73" s="29"/>
      <c r="M73" s="29"/>
      <c r="N73" s="29"/>
      <c r="O73" s="29"/>
    </row>
    <row r="74" spans="2:15" x14ac:dyDescent="0.3">
      <c r="B74" s="14" t="s">
        <v>64</v>
      </c>
      <c r="C74" s="21"/>
      <c r="D74" s="21"/>
      <c r="E74" s="17">
        <f>SUM(C74*D74/12)</f>
        <v>0</v>
      </c>
      <c r="F74" s="29"/>
      <c r="G74" s="29"/>
      <c r="H74" s="29"/>
      <c r="I74" s="29"/>
      <c r="J74" s="29"/>
      <c r="K74" s="29"/>
      <c r="L74" s="29"/>
      <c r="M74" s="29"/>
      <c r="N74" s="29"/>
      <c r="O74" s="29"/>
    </row>
    <row r="75" spans="2:15" x14ac:dyDescent="0.3">
      <c r="B75" s="14" t="s">
        <v>65</v>
      </c>
      <c r="C75" s="17">
        <v>20.21</v>
      </c>
      <c r="D75" s="21"/>
      <c r="E75" s="17">
        <f t="shared" si="1"/>
        <v>0</v>
      </c>
      <c r="F75" s="29"/>
      <c r="G75" s="29"/>
      <c r="H75" s="29"/>
      <c r="I75" s="29"/>
      <c r="J75" s="29"/>
      <c r="K75" s="29"/>
      <c r="L75" s="29"/>
      <c r="M75" s="29"/>
      <c r="N75" s="29"/>
      <c r="O75" s="29"/>
    </row>
    <row r="76" spans="2:15" x14ac:dyDescent="0.3">
      <c r="B76" s="14" t="s">
        <v>66</v>
      </c>
      <c r="C76" s="17">
        <v>1.54</v>
      </c>
      <c r="D76" s="21"/>
      <c r="E76" s="17">
        <f t="shared" si="1"/>
        <v>0</v>
      </c>
      <c r="F76" s="29"/>
      <c r="G76" s="29"/>
      <c r="H76" s="29"/>
      <c r="I76" s="29"/>
      <c r="J76" s="29"/>
      <c r="K76" s="29"/>
      <c r="L76" s="29"/>
      <c r="M76" s="29"/>
      <c r="N76" s="29"/>
      <c r="O76" s="29"/>
    </row>
    <row r="77" spans="2:15" x14ac:dyDescent="0.3">
      <c r="B77" s="14" t="s">
        <v>67</v>
      </c>
      <c r="C77" s="17">
        <v>0.63</v>
      </c>
      <c r="D77" s="21"/>
      <c r="E77" s="17">
        <f t="shared" si="1"/>
        <v>0</v>
      </c>
      <c r="F77" s="29"/>
      <c r="G77" s="29"/>
      <c r="H77" s="29"/>
      <c r="I77" s="29"/>
      <c r="J77" s="29"/>
      <c r="K77" s="29"/>
      <c r="L77" s="29"/>
      <c r="M77" s="29"/>
      <c r="N77" s="29"/>
      <c r="O77" s="29"/>
    </row>
    <row r="78" spans="2:15" x14ac:dyDescent="0.3">
      <c r="B78" s="14" t="s">
        <v>140</v>
      </c>
      <c r="C78" s="21"/>
      <c r="D78" s="21"/>
      <c r="E78" s="17">
        <f t="shared" si="1"/>
        <v>0</v>
      </c>
      <c r="F78" s="29"/>
      <c r="G78" s="29"/>
      <c r="H78" s="29"/>
      <c r="I78" s="29"/>
      <c r="J78" s="29"/>
      <c r="K78" s="29"/>
      <c r="L78" s="29"/>
      <c r="M78" s="29"/>
      <c r="N78" s="29"/>
      <c r="O78" s="29"/>
    </row>
    <row r="79" spans="2:15" x14ac:dyDescent="0.3">
      <c r="B79" s="14" t="s">
        <v>140</v>
      </c>
      <c r="C79" s="21"/>
      <c r="D79" s="21"/>
      <c r="E79" s="17">
        <f t="shared" si="1"/>
        <v>0</v>
      </c>
      <c r="F79" s="29"/>
      <c r="G79" s="29"/>
      <c r="H79" s="29"/>
      <c r="I79" s="29"/>
      <c r="J79" s="29"/>
      <c r="K79" s="29"/>
      <c r="L79" s="29"/>
      <c r="M79" s="29"/>
      <c r="N79" s="29"/>
      <c r="O79" s="29"/>
    </row>
    <row r="80" spans="2:15" x14ac:dyDescent="0.3">
      <c r="B80" s="14" t="s">
        <v>140</v>
      </c>
      <c r="C80" s="21"/>
      <c r="D80" s="21"/>
      <c r="E80" s="17">
        <f>SUM(C80*D80/12)</f>
        <v>0</v>
      </c>
      <c r="F80" s="29"/>
      <c r="G80" s="29"/>
      <c r="H80" s="29"/>
      <c r="I80" s="29"/>
      <c r="J80" s="29"/>
      <c r="K80" s="29"/>
      <c r="L80" s="29"/>
      <c r="M80" s="29"/>
      <c r="N80" s="29"/>
      <c r="O80" s="29"/>
    </row>
    <row r="81" spans="2:15" x14ac:dyDescent="0.3">
      <c r="B81" s="14" t="s">
        <v>140</v>
      </c>
      <c r="C81" s="21"/>
      <c r="D81" s="21"/>
      <c r="E81" s="17">
        <f t="shared" ref="E81" si="2">SUM(C81*D81/12)</f>
        <v>0</v>
      </c>
      <c r="F81" s="29"/>
      <c r="G81" s="29"/>
      <c r="H81" s="29"/>
      <c r="I81" s="29"/>
      <c r="J81" s="29"/>
      <c r="K81" s="29"/>
      <c r="L81" s="29"/>
      <c r="M81" s="29"/>
      <c r="N81" s="29"/>
      <c r="O81" s="29"/>
    </row>
    <row r="82" spans="2:15" x14ac:dyDescent="0.3">
      <c r="E82" s="17"/>
      <c r="F82" s="29"/>
      <c r="G82" s="29"/>
      <c r="H82" s="29"/>
      <c r="I82" s="29"/>
      <c r="J82" s="29"/>
      <c r="K82" s="29"/>
      <c r="L82" s="29"/>
      <c r="M82" s="29"/>
      <c r="N82" s="29"/>
      <c r="O82" s="29"/>
    </row>
    <row r="83" spans="2:15" x14ac:dyDescent="0.3">
      <c r="B83" s="20" t="s">
        <v>15</v>
      </c>
      <c r="E83" s="17"/>
      <c r="F83" s="29"/>
      <c r="G83" s="29"/>
      <c r="H83" s="29"/>
      <c r="I83" s="29"/>
      <c r="J83" s="29"/>
      <c r="K83" s="29"/>
      <c r="L83" s="29"/>
      <c r="M83" s="29"/>
      <c r="N83" s="29"/>
      <c r="O83" s="29"/>
    </row>
    <row r="84" spans="2:15" x14ac:dyDescent="0.3">
      <c r="B84" s="14" t="s">
        <v>137</v>
      </c>
      <c r="C84" s="17">
        <v>6.22</v>
      </c>
      <c r="D84" s="21"/>
      <c r="E84" s="17">
        <f>SUM(C84*D84/12)</f>
        <v>0</v>
      </c>
      <c r="F84" s="29"/>
      <c r="G84" s="29"/>
      <c r="H84" s="29"/>
      <c r="I84" s="29"/>
      <c r="J84" s="29"/>
      <c r="K84" s="29"/>
      <c r="L84" s="29"/>
    </row>
    <row r="85" spans="2:15" x14ac:dyDescent="0.3">
      <c r="B85" s="14" t="s">
        <v>121</v>
      </c>
      <c r="C85" s="17">
        <v>6.22</v>
      </c>
      <c r="D85" s="21"/>
      <c r="E85" s="17">
        <f t="shared" ref="E85:E97" si="3">SUM(C85*D85/12)</f>
        <v>0</v>
      </c>
      <c r="F85" s="29"/>
      <c r="G85" s="29"/>
      <c r="H85" s="29"/>
      <c r="I85" s="29"/>
      <c r="J85" s="29"/>
      <c r="K85" s="29"/>
      <c r="L85" s="29"/>
    </row>
    <row r="86" spans="2:15" x14ac:dyDescent="0.3">
      <c r="B86" s="14" t="s">
        <v>122</v>
      </c>
      <c r="C86" s="21"/>
      <c r="D86" s="21"/>
      <c r="E86" s="17">
        <f>SUM(C86*D86/12)</f>
        <v>0</v>
      </c>
      <c r="F86" s="29"/>
      <c r="G86" s="29"/>
      <c r="H86" s="29"/>
      <c r="I86" s="29"/>
      <c r="J86" s="29"/>
      <c r="K86" s="29"/>
      <c r="L86" s="29"/>
    </row>
    <row r="87" spans="2:15" x14ac:dyDescent="0.3">
      <c r="B87" s="14" t="s">
        <v>115</v>
      </c>
      <c r="C87" s="17">
        <v>6.99</v>
      </c>
      <c r="D87" s="21"/>
      <c r="E87" s="17">
        <f>SUM(C87*D87/12)</f>
        <v>0</v>
      </c>
      <c r="F87" s="29"/>
      <c r="G87" s="29"/>
      <c r="H87" s="29"/>
      <c r="I87" s="29"/>
      <c r="J87" s="29"/>
      <c r="K87" s="29"/>
      <c r="L87" s="29"/>
    </row>
    <row r="88" spans="2:15" x14ac:dyDescent="0.3">
      <c r="B88" s="14" t="s">
        <v>123</v>
      </c>
      <c r="C88" s="21"/>
      <c r="D88" s="21"/>
      <c r="E88" s="17">
        <f>SUM(C88*D88/12)</f>
        <v>0</v>
      </c>
      <c r="F88" s="29"/>
      <c r="G88" s="29"/>
      <c r="H88" s="29"/>
      <c r="I88" s="29"/>
      <c r="J88" s="29"/>
      <c r="K88" s="29"/>
      <c r="L88" s="29"/>
    </row>
    <row r="89" spans="2:15" x14ac:dyDescent="0.3">
      <c r="B89" s="14" t="s">
        <v>136</v>
      </c>
      <c r="C89" s="17">
        <v>6.22</v>
      </c>
      <c r="D89" s="21"/>
      <c r="E89" s="17">
        <f t="shared" si="3"/>
        <v>0</v>
      </c>
      <c r="F89" s="29"/>
      <c r="G89" s="29"/>
      <c r="H89" s="29"/>
      <c r="I89" s="29"/>
      <c r="J89" s="29"/>
      <c r="K89" s="29"/>
      <c r="L89" s="29"/>
    </row>
    <row r="90" spans="2:15" x14ac:dyDescent="0.3">
      <c r="B90" s="14" t="s">
        <v>138</v>
      </c>
      <c r="C90" s="21"/>
      <c r="D90" s="21"/>
      <c r="E90" s="17">
        <f>SUM(C90*D90/12)</f>
        <v>0</v>
      </c>
      <c r="F90" s="29"/>
      <c r="G90" s="29"/>
      <c r="H90" s="29"/>
      <c r="I90" s="29"/>
      <c r="J90" s="29"/>
      <c r="K90" s="29"/>
      <c r="L90" s="29"/>
    </row>
    <row r="91" spans="2:15" x14ac:dyDescent="0.3">
      <c r="B91" s="14" t="s">
        <v>68</v>
      </c>
      <c r="C91" s="17">
        <v>80.62</v>
      </c>
      <c r="D91" s="21"/>
      <c r="E91" s="17">
        <f t="shared" si="3"/>
        <v>0</v>
      </c>
      <c r="F91" s="29"/>
      <c r="G91" s="29"/>
      <c r="H91" s="29"/>
      <c r="I91" s="29"/>
      <c r="J91" s="29"/>
      <c r="K91" s="29"/>
      <c r="L91" s="29"/>
    </row>
    <row r="92" spans="2:15" x14ac:dyDescent="0.3">
      <c r="B92" s="14" t="s">
        <v>92</v>
      </c>
      <c r="C92" s="17">
        <v>10.18</v>
      </c>
      <c r="D92" s="21"/>
      <c r="E92" s="17">
        <f t="shared" si="3"/>
        <v>0</v>
      </c>
      <c r="F92" s="29"/>
      <c r="G92" s="29"/>
      <c r="H92" s="29"/>
      <c r="I92" s="29"/>
      <c r="J92" s="29"/>
      <c r="K92" s="29"/>
      <c r="L92" s="29"/>
    </row>
    <row r="93" spans="2:15" x14ac:dyDescent="0.3">
      <c r="B93" s="14" t="s">
        <v>93</v>
      </c>
      <c r="C93" s="17">
        <v>11.93</v>
      </c>
      <c r="D93" s="21"/>
      <c r="E93" s="17">
        <f t="shared" si="3"/>
        <v>0</v>
      </c>
      <c r="F93" s="29"/>
      <c r="G93" s="29"/>
      <c r="H93" s="29"/>
      <c r="I93" s="29"/>
      <c r="J93" s="29"/>
      <c r="K93" s="29"/>
      <c r="L93" s="29"/>
    </row>
    <row r="94" spans="2:15" x14ac:dyDescent="0.3">
      <c r="B94" s="14" t="s">
        <v>94</v>
      </c>
      <c r="C94" s="17">
        <v>13.26</v>
      </c>
      <c r="D94" s="21"/>
      <c r="E94" s="17">
        <f t="shared" si="3"/>
        <v>0</v>
      </c>
      <c r="F94" s="29"/>
      <c r="G94" s="29"/>
      <c r="H94" s="29"/>
      <c r="I94" s="29"/>
      <c r="J94" s="29"/>
      <c r="K94" s="29"/>
      <c r="L94" s="29"/>
    </row>
    <row r="95" spans="2:15" x14ac:dyDescent="0.3">
      <c r="B95" s="14" t="s">
        <v>95</v>
      </c>
      <c r="C95" s="17">
        <v>15.89</v>
      </c>
      <c r="D95" s="21"/>
      <c r="E95" s="17">
        <f t="shared" si="3"/>
        <v>0</v>
      </c>
      <c r="F95" s="29"/>
      <c r="G95" s="29"/>
      <c r="H95" s="29"/>
      <c r="I95" s="29"/>
      <c r="J95" s="29"/>
      <c r="K95" s="29"/>
      <c r="L95" s="29"/>
    </row>
    <row r="96" spans="2:15" x14ac:dyDescent="0.3">
      <c r="B96" s="14" t="s">
        <v>100</v>
      </c>
      <c r="C96" s="17">
        <v>105.07</v>
      </c>
      <c r="D96" s="21"/>
      <c r="E96" s="17">
        <f t="shared" si="3"/>
        <v>0</v>
      </c>
    </row>
    <row r="97" spans="2:5" x14ac:dyDescent="0.3">
      <c r="B97" s="14" t="s">
        <v>69</v>
      </c>
      <c r="C97" s="17">
        <v>6.22</v>
      </c>
      <c r="D97" s="21"/>
      <c r="E97" s="17">
        <f t="shared" si="3"/>
        <v>0</v>
      </c>
    </row>
    <row r="98" spans="2:5" x14ac:dyDescent="0.3">
      <c r="B98" s="14" t="s">
        <v>70</v>
      </c>
      <c r="C98" s="17">
        <v>13.86</v>
      </c>
      <c r="D98" s="21"/>
      <c r="E98" s="17">
        <f>SUM(C98*D98/12)</f>
        <v>0</v>
      </c>
    </row>
    <row r="99" spans="2:5" x14ac:dyDescent="0.3">
      <c r="B99" s="14" t="s">
        <v>139</v>
      </c>
      <c r="C99" s="51">
        <v>6.22</v>
      </c>
      <c r="D99" s="21"/>
      <c r="E99" s="17">
        <f>SUM(C99*D99/12)</f>
        <v>0</v>
      </c>
    </row>
    <row r="100" spans="2:5" x14ac:dyDescent="0.3">
      <c r="B100" s="14" t="s">
        <v>16</v>
      </c>
      <c r="C100" s="63"/>
      <c r="D100" s="21"/>
      <c r="E100" s="28">
        <f>SUM(C100*D100/12)</f>
        <v>0</v>
      </c>
    </row>
    <row r="101" spans="2:5" x14ac:dyDescent="0.3">
      <c r="E101"/>
    </row>
  </sheetData>
  <sheetProtection algorithmName="SHA-512" hashValue="YEVlMl8V3nJl1kvCKcf1XYHFZhZaB7U+lbra48iGuWELxZOl0JU7qtaRbH8aXpxFlVHhPYTWV3IMG3dQT3pMZg==" saltValue="H8KD0WTuMGMKVotID67e/Q==" spinCount="100000" sheet="1" selectLockedCells="1"/>
  <mergeCells count="1">
    <mergeCell ref="A1:B1"/>
  </mergeCells>
  <conditionalFormatting sqref="E5:E8">
    <cfRule type="cellIs" dxfId="0" priority="1" operator="lessThan">
      <formula>0</formula>
    </cfRule>
  </conditionalFormatting>
  <dataValidations count="13">
    <dataValidation type="list" allowBlank="1" showInputMessage="1" showErrorMessage="1" sqref="E2" xr:uid="{00C078F8-D17D-41D8-A530-22622A647A3E}">
      <formula1>"A, B, C, D, E, F, G, H, I, J, K, L, V"</formula1>
    </dataValidation>
    <dataValidation allowBlank="1" showInputMessage="1" showErrorMessage="1" prompt="Up to case mix budget cap" sqref="D37:D39 D50:D51 D73:D74" xr:uid="{9AD23719-B813-4410-A114-2B5C3508CA29}"/>
    <dataValidation allowBlank="1" showInputMessage="1" showErrorMessage="1" prompt="up to CDCS case mix cap" sqref="D18" xr:uid="{A60930B2-C115-4428-B7D9-6119E65556C5}"/>
    <dataValidation allowBlank="1" showInputMessage="1" showErrorMessage="1" prompt="Up to EW Customized Living Limit" sqref="D40:D41" xr:uid="{7DB4FD77-BC5A-4965-9EEA-03711F85545E}"/>
    <dataValidation allowBlank="1" showInputMessage="1" showErrorMessage="1" prompt="Cannot Exceed $20,600" sqref="D42:D49" xr:uid="{81394731-6EF1-4BC7-B013-BFEA23799E74}"/>
    <dataValidation allowBlank="1" showInputMessage="1" showErrorMessage="1" prompt="NF's per diem for the member's case mix" sqref="D70" xr:uid="{CD20A5AE-90C9-4B7E-A257-35377ABA88ED}"/>
    <dataValidation allowBlank="1" showInputMessage="1" showErrorMessage="1" prompt="Per item cost" sqref="D72" xr:uid="{36C4EE22-1576-4E09-9F96-CD12A741CE74}"/>
    <dataValidation type="decimal" operator="lessThan" allowBlank="1" showInputMessage="1" showErrorMessage="1" prompt="Rate limit: $500" sqref="C60" xr:uid="{C0F806A6-B012-499E-990A-DEE19F7C02FD}">
      <formula1>500</formula1>
    </dataValidation>
    <dataValidation type="decimal" operator="lessThan" allowBlank="1" showInputMessage="1" showErrorMessage="1" prompt="Rate limit: $110" sqref="C61" xr:uid="{7EB23B88-8D16-4410-905A-1B6268E6A4A8}">
      <formula1>110</formula1>
    </dataValidation>
    <dataValidation type="decimal" operator="lessThan" allowBlank="1" showInputMessage="1" showErrorMessage="1" prompt="Rate limit: $1,500" sqref="C62" xr:uid="{3D77EDD2-C414-48EE-A1F2-2B0A824FC4DF}">
      <formula1>1500</formula1>
    </dataValidation>
    <dataValidation type="decimal" operator="lessThan" allowBlank="1" showInputMessage="1" showErrorMessage="1" prompt="Rate Limit: $500" sqref="C26:C27" xr:uid="{4C7D390B-8C05-4B4D-8313-B29A7FF34B48}">
      <formula1>500</formula1>
    </dataValidation>
    <dataValidation type="decimal" operator="lessThan" allowBlank="1" showInputMessage="1" showErrorMessage="1" prompt="Rate Limit: $110" sqref="C28:C29" xr:uid="{E4195D4E-68F9-4F2F-A215-6B5483FF51B0}">
      <formula1>110</formula1>
    </dataValidation>
    <dataValidation type="decimal" operator="lessThan" allowBlank="1" showInputMessage="1" showErrorMessage="1" prompt="Rate Limit: $1500" sqref="C30:C31" xr:uid="{40F277DA-2414-451E-AEEA-68E1CE7781A3}">
      <formula1>1500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05AAD-BA9B-4C68-9E38-1C993BB4615E}">
  <dimension ref="A1:AL94"/>
  <sheetViews>
    <sheetView topLeftCell="A2" workbookViewId="0">
      <selection activeCell="A22" sqref="A22"/>
    </sheetView>
  </sheetViews>
  <sheetFormatPr defaultColWidth="9.140625" defaultRowHeight="16.5" x14ac:dyDescent="0.3"/>
  <cols>
    <col min="1" max="1" width="20.85546875" style="3" customWidth="1"/>
    <col min="2" max="2" width="17.7109375" style="3" bestFit="1" customWidth="1"/>
    <col min="3" max="3" width="16.5703125" style="3" customWidth="1"/>
    <col min="4" max="4" width="16.140625" style="3" customWidth="1"/>
    <col min="5" max="5" width="15.140625" style="3" bestFit="1" customWidth="1"/>
    <col min="6" max="6" width="15.42578125" style="3" customWidth="1"/>
    <col min="7" max="7" width="42.28515625" style="3" customWidth="1"/>
    <col min="8" max="8" width="63" style="4" customWidth="1"/>
    <col min="9" max="9" width="9.140625" style="3"/>
    <col min="10" max="10" width="9.140625" style="5"/>
    <col min="11" max="11" width="70.85546875" style="55" customWidth="1"/>
    <col min="12" max="12" width="61.140625" style="55" customWidth="1"/>
    <col min="13" max="13" width="9.140625" style="6"/>
    <col min="14" max="16384" width="9.140625" style="3"/>
  </cols>
  <sheetData>
    <row r="1" spans="1:38" customFormat="1" ht="54.75" customHeight="1" x14ac:dyDescent="0.55000000000000004">
      <c r="A1" s="93" t="s">
        <v>106</v>
      </c>
      <c r="B1" s="94"/>
      <c r="C1" s="94"/>
      <c r="D1" s="94"/>
      <c r="E1" s="94"/>
      <c r="F1" s="94"/>
      <c r="G1" s="94"/>
      <c r="H1" s="94"/>
      <c r="I1" s="94"/>
      <c r="J1" s="94"/>
      <c r="K1" s="54"/>
      <c r="L1" s="54"/>
    </row>
    <row r="2" spans="1:38" customFormat="1" ht="54.75" customHeight="1" x14ac:dyDescent="0.55000000000000004">
      <c r="A2" s="71"/>
      <c r="B2" s="73" t="s">
        <v>154</v>
      </c>
      <c r="C2" s="73" t="s">
        <v>155</v>
      </c>
      <c r="D2" s="73" t="s">
        <v>156</v>
      </c>
      <c r="E2" s="73" t="s">
        <v>157</v>
      </c>
      <c r="F2" s="73" t="s">
        <v>158</v>
      </c>
      <c r="G2" s="12"/>
      <c r="H2" s="72"/>
      <c r="I2" s="72"/>
      <c r="J2" s="72"/>
      <c r="K2" s="54"/>
      <c r="L2" s="54"/>
    </row>
    <row r="3" spans="1:38" customFormat="1" ht="19.149999999999999" customHeight="1" x14ac:dyDescent="0.55000000000000004">
      <c r="A3" s="73" t="s">
        <v>75</v>
      </c>
      <c r="B3" s="37"/>
      <c r="C3" s="37"/>
      <c r="D3" s="74">
        <f>(C3-B3)+1</f>
        <v>1</v>
      </c>
      <c r="E3" s="75">
        <f>D3/30.4</f>
        <v>3.2894736842105261E-2</v>
      </c>
      <c r="F3" s="75">
        <f>D3/7</f>
        <v>0.14285714285714285</v>
      </c>
      <c r="G3" s="72"/>
      <c r="H3" s="72"/>
      <c r="I3" s="72"/>
      <c r="J3" s="72"/>
      <c r="K3" s="54"/>
      <c r="L3" s="54"/>
    </row>
    <row r="4" spans="1:38" ht="17.25" thickBot="1" x14ac:dyDescent="0.35">
      <c r="A4" s="97" t="s">
        <v>80</v>
      </c>
      <c r="B4" s="97"/>
      <c r="C4" s="97"/>
      <c r="D4" s="97"/>
      <c r="E4" s="97"/>
      <c r="F4" s="2"/>
      <c r="M4" s="6" t="s">
        <v>103</v>
      </c>
    </row>
    <row r="5" spans="1:38" ht="31.5" thickTop="1" x14ac:dyDescent="0.3">
      <c r="A5" s="7" t="s">
        <v>17</v>
      </c>
      <c r="B5" s="7" t="s">
        <v>20</v>
      </c>
      <c r="C5" s="7" t="s">
        <v>102</v>
      </c>
      <c r="D5" s="7" t="s">
        <v>160</v>
      </c>
      <c r="E5" s="4"/>
      <c r="G5" s="8" t="s">
        <v>98</v>
      </c>
      <c r="H5" s="27" t="s">
        <v>97</v>
      </c>
      <c r="M5" s="6" t="s">
        <v>103</v>
      </c>
      <c r="N5" s="5"/>
      <c r="O5" s="5"/>
      <c r="P5" s="9"/>
      <c r="Q5" s="5"/>
      <c r="R5" s="5"/>
      <c r="S5" s="5"/>
      <c r="T5" s="5"/>
      <c r="U5" s="5"/>
      <c r="V5" s="5"/>
      <c r="W5" s="5"/>
      <c r="X5" s="5"/>
      <c r="Y5" s="5"/>
      <c r="Z5" s="5"/>
      <c r="AA5" s="5"/>
      <c r="AB5" s="5"/>
      <c r="AC5" s="5"/>
      <c r="AD5" s="5"/>
      <c r="AE5" s="5"/>
      <c r="AF5" s="5"/>
      <c r="AG5" s="5"/>
      <c r="AH5" s="5"/>
      <c r="AI5" s="5"/>
      <c r="AJ5" s="5"/>
      <c r="AK5" s="5"/>
      <c r="AL5" s="5"/>
    </row>
    <row r="6" spans="1:38" ht="17.25" thickBot="1" x14ac:dyDescent="0.35">
      <c r="A6" s="80"/>
      <c r="B6" s="7">
        <f>A6*4</f>
        <v>0</v>
      </c>
      <c r="C6" s="76">
        <f>B6*30.4</f>
        <v>0</v>
      </c>
      <c r="D6" s="7">
        <f>B6*D3</f>
        <v>0</v>
      </c>
      <c r="E6" s="4"/>
      <c r="G6" s="24" t="s">
        <v>2</v>
      </c>
      <c r="H6" s="26" t="str">
        <f>VLOOKUP(G6, K6:L61, 2, FALSE)</f>
        <v>Daily service, authorized hours per day, 15 minute units</v>
      </c>
      <c r="K6" s="57" t="s">
        <v>2</v>
      </c>
      <c r="L6" s="58" t="s">
        <v>80</v>
      </c>
      <c r="M6" s="6" t="s">
        <v>103</v>
      </c>
      <c r="N6" s="5"/>
      <c r="O6" s="5"/>
      <c r="P6" s="5"/>
      <c r="Q6" s="5"/>
      <c r="R6" s="5"/>
      <c r="S6" s="5"/>
      <c r="T6" s="5"/>
      <c r="U6" s="5"/>
      <c r="V6" s="5"/>
      <c r="W6" s="5"/>
      <c r="X6" s="5"/>
      <c r="Y6" s="5"/>
      <c r="Z6" s="5"/>
      <c r="AA6" s="5"/>
      <c r="AB6" s="5"/>
      <c r="AC6" s="5"/>
      <c r="AD6" s="5"/>
      <c r="AE6" s="5"/>
      <c r="AF6" s="5"/>
      <c r="AG6" s="5"/>
      <c r="AH6" s="5"/>
      <c r="AI6" s="5"/>
      <c r="AJ6" s="5"/>
      <c r="AK6" s="5"/>
      <c r="AL6" s="5"/>
    </row>
    <row r="7" spans="1:38" ht="17.25" thickTop="1" x14ac:dyDescent="0.3">
      <c r="A7" s="4"/>
      <c r="B7" s="4"/>
      <c r="C7" s="4"/>
      <c r="D7" s="4"/>
      <c r="E7" s="4"/>
      <c r="K7" s="57" t="s">
        <v>25</v>
      </c>
      <c r="L7" s="58" t="s">
        <v>80</v>
      </c>
      <c r="M7" s="6" t="s">
        <v>103</v>
      </c>
      <c r="N7" s="5"/>
      <c r="O7" s="5"/>
      <c r="P7" s="5"/>
      <c r="Q7" s="5"/>
      <c r="R7" s="5"/>
      <c r="S7" s="5"/>
      <c r="T7" s="5"/>
      <c r="U7" s="5"/>
      <c r="V7" s="5"/>
      <c r="W7" s="5"/>
      <c r="X7" s="5"/>
      <c r="Y7" s="5"/>
      <c r="Z7" s="5"/>
      <c r="AA7" s="5"/>
      <c r="AB7" s="5"/>
      <c r="AC7" s="5"/>
      <c r="AD7" s="5"/>
      <c r="AE7" s="5"/>
      <c r="AF7" s="5"/>
      <c r="AG7" s="5"/>
      <c r="AH7" s="5"/>
      <c r="AI7" s="5"/>
      <c r="AJ7" s="5"/>
      <c r="AK7" s="5"/>
      <c r="AL7" s="5"/>
    </row>
    <row r="8" spans="1:38" x14ac:dyDescent="0.3">
      <c r="A8" s="96" t="s">
        <v>79</v>
      </c>
      <c r="B8" s="96"/>
      <c r="C8" s="96"/>
      <c r="D8" s="96"/>
      <c r="E8" s="96"/>
      <c r="F8" s="2"/>
      <c r="K8" s="57" t="s">
        <v>26</v>
      </c>
      <c r="L8" s="58" t="s">
        <v>79</v>
      </c>
      <c r="M8" s="6" t="s">
        <v>103</v>
      </c>
      <c r="N8" s="5"/>
      <c r="O8" s="5"/>
      <c r="P8" s="5"/>
      <c r="Q8" s="5"/>
      <c r="R8" s="5"/>
      <c r="S8" s="5"/>
      <c r="T8" s="5"/>
      <c r="U8" s="5"/>
      <c r="V8" s="5"/>
      <c r="W8" s="5"/>
      <c r="X8" s="5"/>
      <c r="Y8" s="5"/>
      <c r="Z8" s="5"/>
      <c r="AA8" s="5"/>
      <c r="AB8" s="5"/>
      <c r="AC8" s="5"/>
      <c r="AD8" s="5"/>
      <c r="AE8" s="5"/>
      <c r="AF8" s="5"/>
      <c r="AG8" s="5"/>
      <c r="AH8" s="5"/>
      <c r="AI8" s="5"/>
      <c r="AJ8" s="5"/>
      <c r="AK8" s="5"/>
      <c r="AL8" s="5"/>
    </row>
    <row r="9" spans="1:38" x14ac:dyDescent="0.3">
      <c r="A9" s="10" t="s">
        <v>17</v>
      </c>
      <c r="B9" s="10" t="s">
        <v>18</v>
      </c>
      <c r="C9" s="10" t="s">
        <v>19</v>
      </c>
      <c r="D9" s="77" t="s">
        <v>159</v>
      </c>
      <c r="E9" s="10" t="s">
        <v>102</v>
      </c>
      <c r="F9" s="7" t="s">
        <v>160</v>
      </c>
      <c r="H9" s="14"/>
      <c r="K9" s="57" t="s">
        <v>27</v>
      </c>
      <c r="L9" s="58" t="s">
        <v>80</v>
      </c>
      <c r="M9" s="6" t="s">
        <v>103</v>
      </c>
      <c r="N9" s="5"/>
      <c r="O9" s="5"/>
      <c r="P9" s="5"/>
      <c r="Q9" s="5"/>
      <c r="R9" s="5"/>
      <c r="S9" s="5"/>
      <c r="T9" s="5"/>
      <c r="U9" s="5"/>
      <c r="V9" s="5"/>
      <c r="W9" s="5"/>
      <c r="X9" s="5"/>
      <c r="Y9" s="5"/>
      <c r="Z9" s="5"/>
      <c r="AA9" s="5"/>
      <c r="AB9" s="5"/>
      <c r="AC9" s="5"/>
      <c r="AD9" s="5"/>
      <c r="AE9" s="5"/>
      <c r="AF9" s="5"/>
      <c r="AG9" s="5"/>
      <c r="AH9" s="5"/>
      <c r="AI9" s="5"/>
      <c r="AJ9" s="5"/>
      <c r="AK9" s="5"/>
      <c r="AL9" s="5"/>
    </row>
    <row r="10" spans="1:38" x14ac:dyDescent="0.3">
      <c r="A10" s="82"/>
      <c r="B10" s="10">
        <f>A10*4</f>
        <v>0</v>
      </c>
      <c r="C10" s="82"/>
      <c r="D10" s="77">
        <f>(B10*C10)</f>
        <v>0</v>
      </c>
      <c r="E10" s="83">
        <f>(D10)*4.345</f>
        <v>0</v>
      </c>
      <c r="F10" s="76">
        <f>D10*F3</f>
        <v>0</v>
      </c>
      <c r="H10" s="14"/>
      <c r="J10" s="9"/>
      <c r="K10" s="57" t="s">
        <v>28</v>
      </c>
      <c r="L10" s="58" t="s">
        <v>80</v>
      </c>
      <c r="M10" s="6" t="s">
        <v>103</v>
      </c>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1:38" x14ac:dyDescent="0.3">
      <c r="A11" s="4"/>
      <c r="B11" s="4"/>
      <c r="C11" s="4"/>
      <c r="D11" s="4"/>
      <c r="E11" s="4"/>
      <c r="H11" s="14"/>
      <c r="K11" s="57" t="s">
        <v>29</v>
      </c>
      <c r="L11" s="58" t="s">
        <v>80</v>
      </c>
      <c r="M11" s="6" t="s">
        <v>103</v>
      </c>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38" x14ac:dyDescent="0.3">
      <c r="A12" s="97" t="s">
        <v>78</v>
      </c>
      <c r="B12" s="97"/>
      <c r="C12" s="97"/>
      <c r="D12" s="97"/>
      <c r="E12" s="97"/>
      <c r="H12" s="14"/>
      <c r="K12" s="57" t="s">
        <v>71</v>
      </c>
      <c r="L12" s="58" t="s">
        <v>83</v>
      </c>
      <c r="M12" s="6" t="s">
        <v>103</v>
      </c>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8" x14ac:dyDescent="0.3">
      <c r="A13" s="7" t="s">
        <v>22</v>
      </c>
      <c r="B13" s="7" t="s">
        <v>23</v>
      </c>
      <c r="C13" s="7" t="s">
        <v>102</v>
      </c>
      <c r="D13" s="7" t="s">
        <v>160</v>
      </c>
      <c r="E13" s="4"/>
      <c r="H13" s="14"/>
      <c r="K13" s="57" t="s">
        <v>146</v>
      </c>
      <c r="L13" s="58" t="s">
        <v>82</v>
      </c>
      <c r="M13" s="6" t="s">
        <v>103</v>
      </c>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8" x14ac:dyDescent="0.3">
      <c r="A14" s="80"/>
      <c r="B14" s="7">
        <f>A14*4</f>
        <v>0</v>
      </c>
      <c r="C14" s="76">
        <f>B14*4.345</f>
        <v>0</v>
      </c>
      <c r="D14" s="76">
        <f>B14*F3</f>
        <v>0</v>
      </c>
      <c r="E14" s="4"/>
      <c r="H14" s="14"/>
      <c r="K14" s="57" t="s">
        <v>147</v>
      </c>
      <c r="L14" s="58" t="s">
        <v>82</v>
      </c>
      <c r="M14" s="6" t="s">
        <v>103</v>
      </c>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1:38" x14ac:dyDescent="0.3">
      <c r="A15" s="4"/>
      <c r="B15" s="4"/>
      <c r="C15" s="4"/>
      <c r="D15" s="4"/>
      <c r="E15" s="4"/>
      <c r="H15" s="53"/>
      <c r="K15" s="57" t="s">
        <v>148</v>
      </c>
      <c r="L15" s="58" t="s">
        <v>82</v>
      </c>
      <c r="M15" s="6" t="s">
        <v>103</v>
      </c>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x14ac:dyDescent="0.3">
      <c r="A16" s="97" t="s">
        <v>81</v>
      </c>
      <c r="B16" s="97"/>
      <c r="C16" s="97"/>
      <c r="D16" s="97"/>
      <c r="E16" s="97"/>
      <c r="H16" s="53"/>
      <c r="K16" s="57" t="s">
        <v>145</v>
      </c>
      <c r="L16" s="58" t="s">
        <v>82</v>
      </c>
      <c r="M16" s="6" t="s">
        <v>103</v>
      </c>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1:38" x14ac:dyDescent="0.3">
      <c r="A17" s="7" t="s">
        <v>23</v>
      </c>
      <c r="B17" s="7" t="s">
        <v>21</v>
      </c>
      <c r="C17" s="7" t="s">
        <v>160</v>
      </c>
      <c r="D17" s="4"/>
      <c r="E17" s="4"/>
      <c r="H17" s="53"/>
      <c r="K17" s="57" t="s">
        <v>30</v>
      </c>
      <c r="L17" s="58" t="s">
        <v>84</v>
      </c>
      <c r="M17" s="6" t="s">
        <v>103</v>
      </c>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x14ac:dyDescent="0.3">
      <c r="A18" s="80"/>
      <c r="B18" s="76">
        <f>A18*4.345</f>
        <v>0</v>
      </c>
      <c r="C18" s="76">
        <f>B18*E3</f>
        <v>0</v>
      </c>
      <c r="D18" s="4"/>
      <c r="E18" s="4"/>
      <c r="H18" s="53"/>
      <c r="K18" s="57" t="s">
        <v>31</v>
      </c>
      <c r="L18" s="58" t="s">
        <v>85</v>
      </c>
      <c r="M18" s="6" t="s">
        <v>103</v>
      </c>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1:38" x14ac:dyDescent="0.3">
      <c r="A19" s="4"/>
      <c r="B19" s="4"/>
      <c r="C19" s="4"/>
      <c r="D19" s="4"/>
      <c r="E19" s="4"/>
      <c r="H19" s="53"/>
      <c r="K19" s="57" t="s">
        <v>32</v>
      </c>
      <c r="L19" s="58" t="s">
        <v>79</v>
      </c>
      <c r="M19" s="6" t="s">
        <v>103</v>
      </c>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1:38" x14ac:dyDescent="0.3">
      <c r="A20" s="95" t="s">
        <v>82</v>
      </c>
      <c r="B20" s="95"/>
      <c r="C20" s="95"/>
      <c r="D20" s="95"/>
      <c r="E20" s="95"/>
      <c r="H20" s="53"/>
      <c r="K20" s="57" t="s">
        <v>33</v>
      </c>
      <c r="L20" s="58" t="s">
        <v>86</v>
      </c>
      <c r="M20" s="6" t="s">
        <v>103</v>
      </c>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38" x14ac:dyDescent="0.3">
      <c r="A21" s="7" t="s">
        <v>24</v>
      </c>
      <c r="B21" s="7" t="s">
        <v>102</v>
      </c>
      <c r="C21" s="7" t="s">
        <v>160</v>
      </c>
      <c r="D21" s="11"/>
      <c r="E21" s="4"/>
      <c r="H21" s="53"/>
      <c r="K21" s="57" t="s">
        <v>34</v>
      </c>
      <c r="L21" s="58" t="s">
        <v>87</v>
      </c>
      <c r="M21" s="6" t="s">
        <v>103</v>
      </c>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1:38" x14ac:dyDescent="0.3">
      <c r="A22" s="80"/>
      <c r="B22" s="76">
        <f>A22*4.345</f>
        <v>0</v>
      </c>
      <c r="C22" s="76">
        <f>B22*E3</f>
        <v>0</v>
      </c>
      <c r="D22" s="11"/>
      <c r="E22" s="4"/>
      <c r="H22" s="53"/>
      <c r="K22" s="57" t="s">
        <v>35</v>
      </c>
      <c r="L22" s="58" t="s">
        <v>87</v>
      </c>
      <c r="M22" s="6" t="s">
        <v>103</v>
      </c>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38" x14ac:dyDescent="0.3">
      <c r="A23" s="4"/>
      <c r="B23" s="4"/>
      <c r="C23" s="4"/>
      <c r="D23" s="4"/>
      <c r="E23" s="4"/>
      <c r="H23" s="53"/>
      <c r="K23" s="57" t="s">
        <v>36</v>
      </c>
      <c r="L23" s="58" t="s">
        <v>88</v>
      </c>
      <c r="M23" s="6" t="s">
        <v>103</v>
      </c>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ht="15.6" customHeight="1" x14ac:dyDescent="0.3">
      <c r="A24" s="92" t="s">
        <v>163</v>
      </c>
      <c r="B24" s="92"/>
      <c r="C24" s="92"/>
      <c r="D24" s="92"/>
      <c r="H24" s="53"/>
      <c r="K24" s="57" t="s">
        <v>37</v>
      </c>
      <c r="L24" s="58" t="s">
        <v>88</v>
      </c>
      <c r="M24" s="6" t="s">
        <v>103</v>
      </c>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38" x14ac:dyDescent="0.3">
      <c r="A25" s="78" t="s">
        <v>20</v>
      </c>
      <c r="B25" s="77" t="s">
        <v>161</v>
      </c>
      <c r="C25" s="77" t="s">
        <v>162</v>
      </c>
      <c r="D25" s="77" t="s">
        <v>102</v>
      </c>
      <c r="E25" s="77" t="s">
        <v>160</v>
      </c>
      <c r="H25" s="53"/>
      <c r="K25" s="57" t="s">
        <v>38</v>
      </c>
      <c r="L25" s="58" t="s">
        <v>88</v>
      </c>
      <c r="M25" s="6" t="s">
        <v>103</v>
      </c>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38" x14ac:dyDescent="0.3">
      <c r="A26" s="79"/>
      <c r="B26" s="80"/>
      <c r="C26" s="81">
        <v>20.21</v>
      </c>
      <c r="D26" s="85">
        <f>(A26*B26)*4.345</f>
        <v>0</v>
      </c>
      <c r="E26" s="84">
        <f>D26*E3</f>
        <v>0</v>
      </c>
      <c r="H26" s="53"/>
      <c r="K26" s="57" t="s">
        <v>39</v>
      </c>
      <c r="L26" s="58" t="s">
        <v>88</v>
      </c>
      <c r="M26" s="6" t="s">
        <v>103</v>
      </c>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38" x14ac:dyDescent="0.3">
      <c r="H27" s="53"/>
      <c r="K27" s="57" t="s">
        <v>40</v>
      </c>
      <c r="L27" s="58" t="s">
        <v>87</v>
      </c>
      <c r="M27" s="6" t="s">
        <v>103</v>
      </c>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38" x14ac:dyDescent="0.3">
      <c r="H28" s="53"/>
      <c r="K28" s="57" t="s">
        <v>41</v>
      </c>
      <c r="L28" s="58" t="s">
        <v>87</v>
      </c>
      <c r="M28" s="6" t="s">
        <v>103</v>
      </c>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38" x14ac:dyDescent="0.3">
      <c r="H29" s="53"/>
      <c r="K29" s="57" t="s">
        <v>42</v>
      </c>
      <c r="L29" s="58" t="s">
        <v>81</v>
      </c>
      <c r="M29" s="6" t="s">
        <v>103</v>
      </c>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38" x14ac:dyDescent="0.3">
      <c r="H30" s="53"/>
      <c r="K30" s="57" t="s">
        <v>43</v>
      </c>
      <c r="L30" s="58" t="s">
        <v>78</v>
      </c>
      <c r="M30" s="6" t="s">
        <v>103</v>
      </c>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38" x14ac:dyDescent="0.3">
      <c r="H31" s="53"/>
      <c r="K31" s="57" t="s">
        <v>44</v>
      </c>
      <c r="L31" s="58" t="s">
        <v>78</v>
      </c>
      <c r="M31" s="6" t="s">
        <v>103</v>
      </c>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38" x14ac:dyDescent="0.3">
      <c r="H32" s="53"/>
      <c r="K32" s="57" t="s">
        <v>45</v>
      </c>
      <c r="L32" s="58" t="s">
        <v>78</v>
      </c>
      <c r="M32" s="6" t="s">
        <v>103</v>
      </c>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8:38" x14ac:dyDescent="0.3">
      <c r="H33" s="53"/>
      <c r="K33" s="57" t="s">
        <v>46</v>
      </c>
      <c r="L33" s="58" t="s">
        <v>78</v>
      </c>
      <c r="M33" s="6" t="s">
        <v>103</v>
      </c>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8:38" x14ac:dyDescent="0.3">
      <c r="H34" s="53"/>
      <c r="K34" s="57" t="s">
        <v>47</v>
      </c>
      <c r="L34" s="58" t="s">
        <v>78</v>
      </c>
      <c r="M34" s="6" t="s">
        <v>103</v>
      </c>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8:38" x14ac:dyDescent="0.3">
      <c r="H35" s="53"/>
      <c r="K35" s="57" t="s">
        <v>48</v>
      </c>
      <c r="L35" s="58" t="s">
        <v>78</v>
      </c>
      <c r="M35" s="6" t="s">
        <v>103</v>
      </c>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8:38" x14ac:dyDescent="0.3">
      <c r="H36" s="53"/>
      <c r="K36" s="57" t="s">
        <v>49</v>
      </c>
      <c r="L36" s="58" t="s">
        <v>78</v>
      </c>
      <c r="M36" s="6" t="s">
        <v>103</v>
      </c>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8:38" x14ac:dyDescent="0.3">
      <c r="H37" s="53"/>
      <c r="K37" s="57" t="s">
        <v>50</v>
      </c>
      <c r="L37" s="58" t="s">
        <v>88</v>
      </c>
      <c r="M37" s="6" t="s">
        <v>103</v>
      </c>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8:38" x14ac:dyDescent="0.3">
      <c r="H38" s="53"/>
      <c r="K38" s="57" t="s">
        <v>51</v>
      </c>
      <c r="L38" s="58" t="s">
        <v>83</v>
      </c>
      <c r="M38" s="6" t="s">
        <v>103</v>
      </c>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8:38" x14ac:dyDescent="0.3">
      <c r="H39" s="53"/>
      <c r="K39" s="57" t="s">
        <v>52</v>
      </c>
      <c r="L39" s="58" t="s">
        <v>88</v>
      </c>
      <c r="M39" s="6" t="s">
        <v>103</v>
      </c>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8:38" x14ac:dyDescent="0.3">
      <c r="H40" s="53"/>
      <c r="K40" s="57" t="s">
        <v>53</v>
      </c>
      <c r="L40" s="58" t="s">
        <v>80</v>
      </c>
      <c r="M40" s="6" t="s">
        <v>103</v>
      </c>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8:38" x14ac:dyDescent="0.3">
      <c r="H41" s="53"/>
      <c r="K41" s="57" t="s">
        <v>54</v>
      </c>
      <c r="L41" s="58" t="s">
        <v>80</v>
      </c>
      <c r="M41" s="6" t="s">
        <v>103</v>
      </c>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8:38" x14ac:dyDescent="0.3">
      <c r="H42" s="53"/>
      <c r="K42" s="57" t="s">
        <v>55</v>
      </c>
      <c r="L42" s="58" t="s">
        <v>79</v>
      </c>
      <c r="M42" s="5"/>
      <c r="N42" s="5"/>
      <c r="O42" s="5"/>
      <c r="P42" s="5"/>
      <c r="Q42" s="5"/>
      <c r="R42" s="5"/>
      <c r="S42" s="5"/>
      <c r="T42" s="5"/>
      <c r="U42" s="5"/>
      <c r="V42" s="5"/>
      <c r="W42" s="5"/>
      <c r="X42" s="5"/>
      <c r="Y42" s="5"/>
      <c r="Z42" s="5"/>
      <c r="AA42" s="5"/>
      <c r="AB42" s="5"/>
      <c r="AC42" s="5"/>
      <c r="AD42" s="5"/>
      <c r="AE42" s="5"/>
      <c r="AF42" s="5"/>
      <c r="AG42" s="5"/>
      <c r="AH42" s="5"/>
      <c r="AI42" s="5"/>
      <c r="AJ42" s="5"/>
    </row>
    <row r="43" spans="8:38" x14ac:dyDescent="0.3">
      <c r="H43" s="53"/>
      <c r="K43" s="57" t="s">
        <v>56</v>
      </c>
      <c r="L43" s="58" t="s">
        <v>86</v>
      </c>
      <c r="M43" s="5"/>
      <c r="N43" s="5"/>
      <c r="O43" s="5"/>
      <c r="P43" s="5"/>
      <c r="Q43" s="5"/>
      <c r="R43" s="5"/>
      <c r="S43" s="5"/>
      <c r="T43" s="5"/>
      <c r="U43" s="5"/>
      <c r="V43" s="5"/>
      <c r="W43" s="5"/>
      <c r="X43" s="5"/>
      <c r="Y43" s="5"/>
      <c r="Z43" s="5"/>
      <c r="AA43" s="5"/>
      <c r="AB43" s="5"/>
      <c r="AC43" s="5"/>
      <c r="AD43" s="5"/>
      <c r="AE43" s="5"/>
      <c r="AF43" s="5"/>
      <c r="AG43" s="5"/>
      <c r="AH43" s="5"/>
      <c r="AI43" s="5"/>
      <c r="AJ43" s="5"/>
    </row>
    <row r="44" spans="8:38" x14ac:dyDescent="0.3">
      <c r="H44" s="53"/>
      <c r="K44" s="57" t="s">
        <v>57</v>
      </c>
      <c r="L44" s="58" t="s">
        <v>79</v>
      </c>
      <c r="M44" s="6" t="s">
        <v>103</v>
      </c>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8:38" x14ac:dyDescent="0.3">
      <c r="H45" s="53"/>
      <c r="K45" s="57" t="s">
        <v>58</v>
      </c>
      <c r="L45" s="58" t="s">
        <v>79</v>
      </c>
      <c r="M45" s="6" t="s">
        <v>103</v>
      </c>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8:38" x14ac:dyDescent="0.3">
      <c r="H46" s="53"/>
      <c r="K46" s="57" t="s">
        <v>59</v>
      </c>
      <c r="L46" s="58" t="s">
        <v>86</v>
      </c>
      <c r="M46" s="6" t="s">
        <v>103</v>
      </c>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8:38" x14ac:dyDescent="0.3">
      <c r="H47" s="53"/>
      <c r="K47" s="57" t="s">
        <v>60</v>
      </c>
      <c r="L47" s="58" t="s">
        <v>86</v>
      </c>
      <c r="M47" s="6" t="s">
        <v>103</v>
      </c>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8:38" x14ac:dyDescent="0.3">
      <c r="H48" s="53"/>
      <c r="K48" s="57" t="s">
        <v>61</v>
      </c>
      <c r="L48" s="58" t="s">
        <v>86</v>
      </c>
      <c r="M48" s="6" t="s">
        <v>103</v>
      </c>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8:38" x14ac:dyDescent="0.3">
      <c r="H49" s="53"/>
      <c r="K49" s="57" t="s">
        <v>62</v>
      </c>
      <c r="L49" s="58" t="s">
        <v>89</v>
      </c>
      <c r="M49" s="6" t="s">
        <v>103</v>
      </c>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8:38" x14ac:dyDescent="0.3">
      <c r="H50" s="53"/>
      <c r="K50" s="57" t="s">
        <v>63</v>
      </c>
      <c r="L50" s="58" t="s">
        <v>90</v>
      </c>
      <c r="M50" s="6" t="s">
        <v>103</v>
      </c>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8:38" x14ac:dyDescent="0.3">
      <c r="H51" s="53"/>
      <c r="K51" s="57" t="s">
        <v>64</v>
      </c>
      <c r="L51" s="58" t="s">
        <v>90</v>
      </c>
      <c r="M51" s="6" t="s">
        <v>103</v>
      </c>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8:38" x14ac:dyDescent="0.3">
      <c r="H52" s="53"/>
      <c r="K52" s="57" t="s">
        <v>65</v>
      </c>
      <c r="L52" s="58" t="s">
        <v>150</v>
      </c>
      <c r="M52" s="6" t="s">
        <v>103</v>
      </c>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8:38" x14ac:dyDescent="0.3">
      <c r="H53" s="53"/>
      <c r="K53" s="57" t="s">
        <v>66</v>
      </c>
      <c r="L53" s="58" t="s">
        <v>91</v>
      </c>
      <c r="M53" s="6" t="s">
        <v>103</v>
      </c>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8:38" x14ac:dyDescent="0.3">
      <c r="H54" s="53"/>
      <c r="K54" s="57" t="s">
        <v>67</v>
      </c>
      <c r="L54" s="58" t="s">
        <v>91</v>
      </c>
      <c r="M54" s="6" t="s">
        <v>103</v>
      </c>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8:38" x14ac:dyDescent="0.3">
      <c r="H55" s="53"/>
      <c r="K55" s="57" t="s">
        <v>68</v>
      </c>
      <c r="L55" s="58" t="s">
        <v>78</v>
      </c>
      <c r="M55" s="6" t="s">
        <v>103</v>
      </c>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8:38" x14ac:dyDescent="0.3">
      <c r="H56" s="53"/>
      <c r="K56" s="57" t="s">
        <v>93</v>
      </c>
      <c r="L56" s="58" t="s">
        <v>79</v>
      </c>
      <c r="M56" s="6" t="s">
        <v>103</v>
      </c>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8:38" x14ac:dyDescent="0.3">
      <c r="H57" s="53"/>
      <c r="K57" s="57" t="s">
        <v>94</v>
      </c>
      <c r="L57" s="58" t="s">
        <v>79</v>
      </c>
      <c r="M57" s="6" t="s">
        <v>103</v>
      </c>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8:38" x14ac:dyDescent="0.3">
      <c r="H58" s="53"/>
      <c r="K58" s="57" t="s">
        <v>95</v>
      </c>
      <c r="L58" s="58" t="s">
        <v>79</v>
      </c>
      <c r="M58" s="6" t="s">
        <v>103</v>
      </c>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8:38" x14ac:dyDescent="0.3">
      <c r="H59" s="53"/>
      <c r="K59" s="57" t="s">
        <v>100</v>
      </c>
      <c r="L59" s="58" t="s">
        <v>81</v>
      </c>
      <c r="M59" s="6" t="s">
        <v>103</v>
      </c>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8:38" x14ac:dyDescent="0.3">
      <c r="H60" s="53"/>
      <c r="K60" s="57" t="s">
        <v>69</v>
      </c>
      <c r="L60" s="58" t="s">
        <v>80</v>
      </c>
      <c r="M60" s="6" t="s">
        <v>103</v>
      </c>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8:38" x14ac:dyDescent="0.3">
      <c r="H61" s="53"/>
      <c r="K61" s="57" t="s">
        <v>70</v>
      </c>
      <c r="L61" s="58" t="s">
        <v>80</v>
      </c>
      <c r="M61" s="6" t="s">
        <v>103</v>
      </c>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8:38" x14ac:dyDescent="0.3">
      <c r="H62" s="53"/>
      <c r="K62" s="57" t="s">
        <v>113</v>
      </c>
      <c r="L62" s="58" t="s">
        <v>80</v>
      </c>
      <c r="M62" s="6" t="s">
        <v>103</v>
      </c>
    </row>
    <row r="63" spans="8:38" x14ac:dyDescent="0.3">
      <c r="H63" s="53"/>
      <c r="K63" s="57" t="s">
        <v>114</v>
      </c>
      <c r="L63" s="58" t="s">
        <v>80</v>
      </c>
      <c r="M63" s="6" t="s">
        <v>103</v>
      </c>
    </row>
    <row r="64" spans="8:38" x14ac:dyDescent="0.3">
      <c r="H64" s="53"/>
      <c r="K64" s="57" t="s">
        <v>119</v>
      </c>
      <c r="L64" s="58" t="s">
        <v>80</v>
      </c>
      <c r="M64" s="6" t="s">
        <v>103</v>
      </c>
    </row>
    <row r="65" spans="8:13" x14ac:dyDescent="0.3">
      <c r="H65" s="53"/>
      <c r="K65" s="57" t="s">
        <v>120</v>
      </c>
      <c r="L65" s="58" t="s">
        <v>80</v>
      </c>
      <c r="M65" s="6" t="s">
        <v>103</v>
      </c>
    </row>
    <row r="66" spans="8:13" x14ac:dyDescent="0.3">
      <c r="H66" s="53"/>
      <c r="K66" s="57" t="s">
        <v>116</v>
      </c>
      <c r="L66" s="59" t="s">
        <v>90</v>
      </c>
    </row>
    <row r="67" spans="8:13" x14ac:dyDescent="0.3">
      <c r="H67" s="53"/>
      <c r="K67" s="57" t="s">
        <v>124</v>
      </c>
      <c r="L67" s="59" t="s">
        <v>90</v>
      </c>
    </row>
    <row r="68" spans="8:13" x14ac:dyDescent="0.3">
      <c r="H68" s="53"/>
      <c r="K68" s="57" t="s">
        <v>118</v>
      </c>
      <c r="L68" s="58" t="s">
        <v>88</v>
      </c>
    </row>
    <row r="69" spans="8:13" x14ac:dyDescent="0.3">
      <c r="H69" s="53"/>
      <c r="K69" s="57" t="s">
        <v>125</v>
      </c>
      <c r="L69" s="58" t="s">
        <v>88</v>
      </c>
    </row>
    <row r="70" spans="8:13" x14ac:dyDescent="0.3">
      <c r="H70" s="53"/>
      <c r="K70" s="57" t="s">
        <v>117</v>
      </c>
      <c r="L70" s="58" t="s">
        <v>83</v>
      </c>
    </row>
    <row r="71" spans="8:13" x14ac:dyDescent="0.3">
      <c r="H71" s="53"/>
      <c r="K71" s="57" t="s">
        <v>126</v>
      </c>
      <c r="L71" s="58" t="s">
        <v>83</v>
      </c>
    </row>
    <row r="72" spans="8:13" x14ac:dyDescent="0.3">
      <c r="H72" s="53"/>
      <c r="K72" s="57" t="s">
        <v>135</v>
      </c>
      <c r="L72" s="59" t="s">
        <v>90</v>
      </c>
    </row>
    <row r="73" spans="8:13" x14ac:dyDescent="0.3">
      <c r="H73" s="53"/>
      <c r="K73" s="57" t="s">
        <v>127</v>
      </c>
      <c r="L73" s="59" t="s">
        <v>90</v>
      </c>
    </row>
    <row r="74" spans="8:13" x14ac:dyDescent="0.3">
      <c r="H74" s="53"/>
      <c r="K74" s="57" t="s">
        <v>141</v>
      </c>
      <c r="L74" s="59" t="s">
        <v>90</v>
      </c>
    </row>
    <row r="75" spans="8:13" x14ac:dyDescent="0.3">
      <c r="H75" s="53"/>
      <c r="K75" s="57" t="s">
        <v>129</v>
      </c>
      <c r="L75" s="59" t="s">
        <v>90</v>
      </c>
    </row>
    <row r="76" spans="8:13" x14ac:dyDescent="0.3">
      <c r="H76" s="53"/>
      <c r="K76" s="57" t="s">
        <v>142</v>
      </c>
      <c r="L76" s="59" t="s">
        <v>90</v>
      </c>
    </row>
    <row r="77" spans="8:13" x14ac:dyDescent="0.3">
      <c r="H77" s="56"/>
      <c r="K77" s="57" t="s">
        <v>128</v>
      </c>
      <c r="L77" s="58" t="s">
        <v>85</v>
      </c>
    </row>
    <row r="78" spans="8:13" x14ac:dyDescent="0.3">
      <c r="H78" s="53"/>
      <c r="K78" s="57" t="s">
        <v>143</v>
      </c>
      <c r="L78" s="59" t="s">
        <v>149</v>
      </c>
    </row>
    <row r="79" spans="8:13" x14ac:dyDescent="0.3">
      <c r="H79" s="53"/>
      <c r="K79" s="57" t="s">
        <v>144</v>
      </c>
      <c r="L79" s="59" t="s">
        <v>149</v>
      </c>
    </row>
    <row r="80" spans="8:13" x14ac:dyDescent="0.3">
      <c r="H80" s="53"/>
      <c r="K80" s="57" t="s">
        <v>137</v>
      </c>
      <c r="L80" s="58" t="s">
        <v>80</v>
      </c>
    </row>
    <row r="81" spans="8:12" x14ac:dyDescent="0.3">
      <c r="H81" s="53"/>
      <c r="K81" s="57" t="s">
        <v>121</v>
      </c>
      <c r="L81" s="58" t="s">
        <v>80</v>
      </c>
    </row>
    <row r="82" spans="8:12" x14ac:dyDescent="0.3">
      <c r="H82" s="53"/>
      <c r="K82" s="57" t="s">
        <v>122</v>
      </c>
      <c r="L82" s="58" t="s">
        <v>80</v>
      </c>
    </row>
    <row r="83" spans="8:12" x14ac:dyDescent="0.3">
      <c r="H83" s="53"/>
      <c r="K83" s="57" t="s">
        <v>115</v>
      </c>
      <c r="L83" s="58" t="s">
        <v>80</v>
      </c>
    </row>
    <row r="84" spans="8:12" x14ac:dyDescent="0.3">
      <c r="H84" s="53"/>
      <c r="K84" s="57" t="s">
        <v>123</v>
      </c>
      <c r="L84" s="58" t="s">
        <v>80</v>
      </c>
    </row>
    <row r="85" spans="8:12" x14ac:dyDescent="0.3">
      <c r="H85" s="53"/>
      <c r="K85" s="57" t="s">
        <v>136</v>
      </c>
      <c r="L85" s="58" t="s">
        <v>80</v>
      </c>
    </row>
    <row r="86" spans="8:12" x14ac:dyDescent="0.3">
      <c r="H86" s="53"/>
      <c r="K86" s="57" t="s">
        <v>138</v>
      </c>
      <c r="L86" s="58" t="s">
        <v>80</v>
      </c>
    </row>
    <row r="87" spans="8:12" x14ac:dyDescent="0.3">
      <c r="H87" s="53"/>
    </row>
    <row r="88" spans="8:12" x14ac:dyDescent="0.3">
      <c r="H88" s="53"/>
    </row>
    <row r="89" spans="8:12" x14ac:dyDescent="0.3">
      <c r="H89" s="53"/>
    </row>
    <row r="90" spans="8:12" x14ac:dyDescent="0.3">
      <c r="H90" s="53"/>
    </row>
    <row r="91" spans="8:12" x14ac:dyDescent="0.3">
      <c r="H91" s="53"/>
    </row>
    <row r="92" spans="8:12" x14ac:dyDescent="0.3">
      <c r="H92" s="53"/>
    </row>
    <row r="93" spans="8:12" x14ac:dyDescent="0.3">
      <c r="H93" s="53"/>
    </row>
    <row r="94" spans="8:12" x14ac:dyDescent="0.3">
      <c r="H94" s="53"/>
    </row>
  </sheetData>
  <sheetProtection algorithmName="SHA-512" hashValue="fQVDn331qn+FLDU1e5m4cg5it3fy1aUw0+X70bSLLyN8Q5ZrcxTVgmn8Rx0aj3AMKlPzdDrJvTgWM4adpgW1kQ==" saltValue="N75KCE89dy99XpUhwfK4JA==" spinCount="100000" sheet="1" selectLockedCells="1"/>
  <mergeCells count="7">
    <mergeCell ref="A24:D24"/>
    <mergeCell ref="A1:J1"/>
    <mergeCell ref="A20:E20"/>
    <mergeCell ref="A8:E8"/>
    <mergeCell ref="A12:E12"/>
    <mergeCell ref="A16:E16"/>
    <mergeCell ref="A4:E4"/>
  </mergeCells>
  <dataValidations count="1">
    <dataValidation type="list" allowBlank="1" showInputMessage="1" showErrorMessage="1" sqref="G6" xr:uid="{A22F0C0E-E323-4435-8D1F-AED1C3849264}">
      <formula1>$K$6:$K$61</formula1>
    </dataValidation>
  </dataValidation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40E277F7058D4D81E03D86AF3E569F" ma:contentTypeVersion="13" ma:contentTypeDescription="Create a new document." ma:contentTypeScope="" ma:versionID="2dfebb61bf18939c8b9386e9e51ce5ff">
  <xsd:schema xmlns:xsd="http://www.w3.org/2001/XMLSchema" xmlns:xs="http://www.w3.org/2001/XMLSchema" xmlns:p="http://schemas.microsoft.com/office/2006/metadata/properties" xmlns:ns2="e908531e-9543-486d-9e86-16f8673deaa4" xmlns:ns3="9792340e-710e-4a62-8285-18c8d1cf75f6" targetNamespace="http://schemas.microsoft.com/office/2006/metadata/properties" ma:root="true" ma:fieldsID="0ff3d3c430559ab3321de6b318b25de5" ns2:_="" ns3:_="">
    <xsd:import namespace="e908531e-9543-486d-9e86-16f8673deaa4"/>
    <xsd:import namespace="9792340e-710e-4a62-8285-18c8d1cf7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08531e-9543-486d-9e86-16f8673de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3b9cbd0-5b22-4eed-a7c1-4777505392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92340e-710e-4a62-8285-18c8d1cf75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792340e-710e-4a62-8285-18c8d1cf75f6">
      <UserInfo>
        <DisplayName>Samantha Rue</DisplayName>
        <AccountId>13</AccountId>
        <AccountType/>
      </UserInfo>
      <UserInfo>
        <DisplayName>Jenn Redman</DisplayName>
        <AccountId>11</AccountId>
        <AccountType/>
      </UserInfo>
      <UserInfo>
        <DisplayName>Dee-Ana Farness</DisplayName>
        <AccountId>15</AccountId>
        <AccountType/>
      </UserInfo>
      <UserInfo>
        <DisplayName>Christine Domino</DisplayName>
        <AccountId>6</AccountId>
        <AccountType/>
      </UserInfo>
      <UserInfo>
        <DisplayName>Jennie Paradeis</DisplayName>
        <AccountId>12</AccountId>
        <AccountType/>
      </UserInfo>
      <UserInfo>
        <DisplayName>Katie Osborne</DisplayName>
        <AccountId>43</AccountId>
        <AccountType/>
      </UserInfo>
      <UserInfo>
        <DisplayName>Kristen Sagnes</DisplayName>
        <AccountId>10</AccountId>
        <AccountType/>
      </UserInfo>
    </SharedWithUsers>
    <lcf76f155ced4ddcb4097134ff3c332f xmlns="e908531e-9543-486d-9e86-16f8673deaa4">
      <Terms xmlns="http://schemas.microsoft.com/office/infopath/2007/PartnerControls"/>
    </lcf76f155ced4ddcb4097134ff3c332f>
  </documentManagement>
</p:properties>
</file>

<file path=customXml/item4.xml>��< ? x m l   v e r s i o n = " 1 . 0 "   e n c o d i n g = " u t f - 1 6 " ? > < D a t a M a s h u p   x m l n s = " h t t p : / / s c h e m a s . m i c r o s o f t . c o m / D a t a M a s h u p " > A A A A A B Q D A A B Q S w M E F A A C A A g A S 2 U 7 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S 2 U 7 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t l O 1 c o i k e 4 D g A A A B E A A A A T A B w A R m 9 y b X V s Y X M v U 2 V j d G l v b j E u b S C i G A A o o B Q A A A A A A A A A A A A A A A A A A A A A A A A A A A A r T k 0 u y c z P U w i G 0 I b W A F B L A Q I t A B Q A A g A I A E t l O 1 f 2 X + L u p A A A A P c A A A A S A A A A A A A A A A A A A A A A A A A A A A B D b 2 5 m a W c v U G F j a 2 F n Z S 5 4 b W x Q S w E C L Q A U A A I A C A B L Z T t X D 8 r p q 6 Q A A A D p A A A A E w A A A A A A A A A A A A A A A A D w A A A A W 0 N v b n R l b n R f V H l w Z X N d L n h t b F B L A Q I t A B Q A A g A I A E t l O 1 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V k p s T U 1 y e Q I X n J o x F I N f 9 A A A A A A I A A A A A A A N m A A D A A A A A E A A A A L Z X K A s v N V E l c D Y r P 0 O / + h Y A A A A A B I A A A K A A A A A Q A A A A q + r 8 a 1 l + 5 F W H + 5 r L n + l n t V A A A A D x X 7 5 v n A p U g n i O k 7 9 h / Y 1 w 8 I B s s G S C q c Q m D o y A d Q 4 C 4 T Q J a B 9 1 O v Z G 7 Q Q 3 T n 2 R e o 1 b n z D / b 9 v P s V J x k q c k b 2 z U A / X f J L t g o D d G n 2 e P d f W K / B Q A A A A o + 3 R m 5 Q n Y E a F K G Z A V D k 4 c 1 P q x 6 A = = < / D a t a M a s h u p > 
</file>

<file path=customXml/itemProps1.xml><?xml version="1.0" encoding="utf-8"?>
<ds:datastoreItem xmlns:ds="http://schemas.openxmlformats.org/officeDocument/2006/customXml" ds:itemID="{9FF3CE2B-E7BA-4C44-89E7-F268CADA952F}"/>
</file>

<file path=customXml/itemProps2.xml><?xml version="1.0" encoding="utf-8"?>
<ds:datastoreItem xmlns:ds="http://schemas.openxmlformats.org/officeDocument/2006/customXml" ds:itemID="{C74D6D51-986E-402C-8114-99CFCD44373D}">
  <ds:schemaRefs>
    <ds:schemaRef ds:uri="http://schemas.microsoft.com/sharepoint/v3/contenttype/forms"/>
  </ds:schemaRefs>
</ds:datastoreItem>
</file>

<file path=customXml/itemProps3.xml><?xml version="1.0" encoding="utf-8"?>
<ds:datastoreItem xmlns:ds="http://schemas.openxmlformats.org/officeDocument/2006/customXml" ds:itemID="{999EE9F7-A2B8-406E-8972-E48AC0F7B31E}">
  <ds:schemaRefs>
    <ds:schemaRef ds:uri="http://purl.org/dc/terms/"/>
    <ds:schemaRef ds:uri="http://purl.org/dc/elements/1.1/"/>
    <ds:schemaRef ds:uri="http://schemas.openxmlformats.org/package/2006/metadata/core-properties"/>
    <ds:schemaRef ds:uri="http://purl.org/dc/dcmitype/"/>
    <ds:schemaRef ds:uri="e908531e-9543-486d-9e86-16f8673deaa4"/>
    <ds:schemaRef ds:uri="http://schemas.microsoft.com/office/2006/documentManagement/types"/>
    <ds:schemaRef ds:uri="http://schemas.microsoft.com/office/2006/metadata/properties"/>
    <ds:schemaRef ds:uri="http://schemas.microsoft.com/office/infopath/2007/PartnerControls"/>
    <ds:schemaRef ds:uri="9792340e-710e-4a62-8285-18c8d1cf75f6"/>
    <ds:schemaRef ds:uri="http://www.w3.org/XML/1998/namespace"/>
  </ds:schemaRefs>
</ds:datastoreItem>
</file>

<file path=customXml/itemProps4.xml><?xml version="1.0" encoding="utf-8"?>
<ds:datastoreItem xmlns:ds="http://schemas.openxmlformats.org/officeDocument/2006/customXml" ds:itemID="{7E0ACC34-055B-48E2-B964-834289153E86}">
  <ds:schemaRefs>
    <ds:schemaRef ds:uri="http://schemas.microsoft.com/DataMashup"/>
  </ds:schemaRefs>
</ds:datastoreItem>
</file>

<file path=docMetadata/LabelInfo.xml><?xml version="1.0" encoding="utf-8"?>
<clbl:labelList xmlns:clbl="http://schemas.microsoft.com/office/2020/mipLabelMetadata">
  <clbl:label id="{c5a32a24-7702-4be1-8c90-7e9ebcb38acc}" enabled="0" method="" siteId="{c5a32a24-7702-4be1-8c90-7e9ebcb38a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Tab</vt:lpstr>
      <vt:lpstr>Budget Tool</vt:lpstr>
      <vt:lpstr>Annual Unit Calculator</vt:lpstr>
    </vt:vector>
  </TitlesOfParts>
  <Manager/>
  <Company>UCare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Sulland</dc:creator>
  <cp:keywords/>
  <dc:description/>
  <cp:lastModifiedBy>Dawn Sulland</cp:lastModifiedBy>
  <cp:revision/>
  <dcterms:created xsi:type="dcterms:W3CDTF">2023-09-27T14:34:38Z</dcterms:created>
  <dcterms:modified xsi:type="dcterms:W3CDTF">2025-12-18T15:01:49Z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0x0101008B40E277F7058D4D81E03D86AF3E569F</vt:lpwstr>
  </property>
  <property fmtid="{D5CDD505-2E9C-101B-9397-08002B2CF9AE}" pid="3" name="MediaServiceImageTags">
    <vt:lpwstr/>
  </property>
</Properties>
</file>